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liscl\Documents\CFLA\T&amp;R Committee\"/>
    </mc:Choice>
  </mc:AlternateContent>
  <bookViews>
    <workbookView xWindow="0" yWindow="0" windowWidth="21540" windowHeight="8160"/>
  </bookViews>
  <sheets>
    <sheet name="Master" sheetId="1" r:id="rId1"/>
    <sheet name="BC" sheetId="2" r:id="rId2"/>
    <sheet name="lberta" sheetId="3" r:id="rId3"/>
    <sheet name="Sask" sheetId="4" r:id="rId4"/>
    <sheet name="Ontario" sheetId="5" r:id="rId5"/>
    <sheet name="Manitoba" sheetId="6" r:id="rId6"/>
    <sheet name="Quebec" sheetId="7" r:id="rId7"/>
    <sheet name="Atlantic Provinces" sheetId="8" r:id="rId8"/>
    <sheet name="New Brunswick" sheetId="9" r:id="rId9"/>
    <sheet name="NovaScotia" sheetId="10" r:id="rId10"/>
    <sheet name="Regional" sheetId="11" r:id="rId11"/>
    <sheet name="NewfoundlandLabrador" sheetId="12" r:id="rId12"/>
    <sheet name="PEI" sheetId="13" r:id="rId13"/>
    <sheet name="Nunavut" sheetId="14" r:id="rId14"/>
    <sheet name="Yukon" sheetId="15" r:id="rId15"/>
    <sheet name="NWT" sheetId="16" r:id="rId16"/>
    <sheet name="National" sheetId="17" r:id="rId17"/>
    <sheet name="Other Groups working with Indig" sheetId="18" r:id="rId18"/>
  </sheets>
  <calcPr calcId="152511"/>
</workbook>
</file>

<file path=xl/calcChain.xml><?xml version="1.0" encoding="utf-8"?>
<calcChain xmlns="http://schemas.openxmlformats.org/spreadsheetml/2006/main">
  <c r="A75" i="17" l="1"/>
  <c r="A73" i="17"/>
  <c r="A69" i="17"/>
  <c r="A67" i="17"/>
  <c r="A65" i="17"/>
  <c r="A62" i="17"/>
  <c r="A60" i="17"/>
  <c r="A56" i="17"/>
  <c r="A53" i="17"/>
  <c r="A50" i="17"/>
  <c r="A48" i="17"/>
  <c r="A45" i="17"/>
  <c r="A42" i="17"/>
  <c r="A37" i="17"/>
  <c r="A34" i="17"/>
  <c r="A32" i="17"/>
  <c r="A30" i="17"/>
  <c r="A28" i="17"/>
  <c r="A26" i="17"/>
  <c r="A24" i="17"/>
  <c r="A21" i="17"/>
  <c r="A18" i="17"/>
  <c r="A16" i="17"/>
  <c r="A14" i="17"/>
  <c r="A12" i="17"/>
  <c r="A9" i="17"/>
  <c r="A6" i="17"/>
  <c r="A3" i="17"/>
  <c r="A6" i="14"/>
  <c r="A4" i="14"/>
  <c r="A8" i="11"/>
  <c r="A6" i="11"/>
  <c r="A4" i="11"/>
  <c r="A2" i="11"/>
  <c r="B16" i="10"/>
  <c r="B15" i="10"/>
  <c r="B14" i="10"/>
  <c r="A6" i="9"/>
  <c r="A5" i="9"/>
  <c r="A4" i="9"/>
  <c r="A3" i="9"/>
  <c r="A2" i="9"/>
  <c r="A5" i="8"/>
  <c r="A3" i="8"/>
  <c r="A12" i="7"/>
  <c r="A11" i="7"/>
  <c r="A10" i="7"/>
  <c r="A9" i="7"/>
  <c r="A8" i="7"/>
  <c r="A7" i="7"/>
  <c r="A6" i="7"/>
  <c r="A5" i="7"/>
  <c r="A4" i="7"/>
  <c r="A3" i="7"/>
  <c r="A2" i="7"/>
  <c r="A27" i="6"/>
  <c r="A23" i="6"/>
  <c r="A21" i="6"/>
  <c r="A19" i="6"/>
  <c r="A15" i="6"/>
  <c r="A11" i="6"/>
  <c r="A9" i="6"/>
  <c r="A101" i="3"/>
  <c r="A98" i="3"/>
  <c r="A96" i="3"/>
  <c r="A94" i="3"/>
  <c r="A92" i="3"/>
  <c r="A90" i="3"/>
  <c r="A87" i="3"/>
  <c r="A85" i="3"/>
  <c r="A82" i="3"/>
  <c r="A80" i="3"/>
  <c r="A78" i="3"/>
  <c r="B76" i="3"/>
  <c r="B75" i="3"/>
  <c r="A73" i="3"/>
  <c r="A71" i="3"/>
  <c r="A69" i="3"/>
  <c r="A66" i="3"/>
  <c r="A62" i="3"/>
  <c r="A59" i="3"/>
  <c r="A56" i="3"/>
  <c r="A53" i="3"/>
  <c r="A51" i="3"/>
  <c r="A48" i="3"/>
  <c r="A45" i="3"/>
  <c r="A43" i="3"/>
  <c r="A41" i="3"/>
  <c r="A39" i="3"/>
  <c r="A36" i="3"/>
  <c r="A34" i="3"/>
  <c r="A31" i="3"/>
  <c r="A28" i="3"/>
  <c r="A25" i="3"/>
  <c r="A22" i="3"/>
  <c r="A20" i="3"/>
  <c r="A16" i="3"/>
  <c r="A14" i="3"/>
  <c r="A12" i="3"/>
  <c r="A9" i="3"/>
  <c r="A6" i="3"/>
  <c r="A3" i="3"/>
  <c r="F82" i="1"/>
  <c r="F80" i="1"/>
  <c r="F78" i="1"/>
  <c r="F76" i="1"/>
  <c r="F74" i="1"/>
  <c r="F72" i="1"/>
  <c r="F70" i="1"/>
  <c r="F68" i="1"/>
  <c r="F67" i="1"/>
  <c r="F62" i="1"/>
  <c r="F60" i="1"/>
  <c r="F58" i="1"/>
  <c r="F56" i="1"/>
  <c r="P55" i="1"/>
  <c r="P53" i="1"/>
  <c r="F53" i="1"/>
  <c r="F51" i="1"/>
  <c r="P50" i="1"/>
  <c r="F49" i="1"/>
  <c r="P48" i="1"/>
  <c r="P46" i="1"/>
  <c r="F46" i="1"/>
  <c r="I44" i="1"/>
  <c r="P43" i="1"/>
  <c r="F43" i="1"/>
  <c r="I42" i="1"/>
  <c r="P40" i="1"/>
  <c r="I40" i="1"/>
  <c r="F40" i="1"/>
  <c r="F38" i="1"/>
  <c r="P36" i="1"/>
  <c r="I36" i="1"/>
  <c r="F36" i="1"/>
  <c r="E36" i="1"/>
  <c r="P34" i="1"/>
  <c r="F33" i="1"/>
  <c r="P32" i="1"/>
  <c r="I32" i="1"/>
  <c r="F31" i="1"/>
  <c r="P30" i="1"/>
  <c r="I30" i="1"/>
  <c r="F29" i="1"/>
  <c r="P28" i="1"/>
  <c r="I28" i="1"/>
  <c r="F27" i="1"/>
  <c r="P26" i="1"/>
  <c r="I26" i="1"/>
  <c r="E26" i="1"/>
  <c r="F25" i="1"/>
  <c r="A25" i="1"/>
  <c r="I24" i="1"/>
  <c r="P23" i="1"/>
  <c r="N22" i="1"/>
  <c r="I22" i="1"/>
  <c r="F22" i="1"/>
  <c r="A22" i="1"/>
  <c r="N21" i="1"/>
  <c r="P20" i="1"/>
  <c r="L20" i="1"/>
  <c r="K20" i="1"/>
  <c r="I20" i="1"/>
  <c r="H20" i="1"/>
  <c r="G20" i="1"/>
  <c r="F20" i="1"/>
  <c r="E20" i="1"/>
  <c r="A20" i="1"/>
  <c r="P18" i="1"/>
  <c r="A18" i="1"/>
  <c r="P16" i="1"/>
  <c r="I16" i="1"/>
  <c r="H16" i="1"/>
  <c r="G16" i="1"/>
  <c r="F16" i="1"/>
  <c r="A16" i="1"/>
  <c r="P14" i="1"/>
  <c r="H14" i="1"/>
  <c r="G14" i="1"/>
  <c r="F14" i="1"/>
  <c r="E14" i="1"/>
  <c r="J12" i="1"/>
  <c r="I12" i="1"/>
  <c r="H12" i="1"/>
  <c r="G12" i="1"/>
  <c r="F12" i="1"/>
  <c r="E12" i="1"/>
  <c r="J11" i="1"/>
  <c r="J10" i="1"/>
  <c r="I10" i="1"/>
  <c r="F10" i="1"/>
  <c r="D10" i="1"/>
  <c r="A10" i="1"/>
  <c r="Q9" i="1"/>
  <c r="J9" i="1"/>
  <c r="D9" i="1"/>
  <c r="J8" i="1"/>
  <c r="I8" i="1"/>
  <c r="H8" i="1"/>
  <c r="G8" i="1"/>
  <c r="F8" i="1"/>
  <c r="D8" i="1"/>
  <c r="A8" i="1"/>
  <c r="J7" i="1"/>
  <c r="D7" i="1"/>
  <c r="Q6" i="1"/>
  <c r="M6" i="1"/>
  <c r="J6" i="1"/>
  <c r="F6" i="1"/>
  <c r="D6" i="1"/>
  <c r="M5" i="1"/>
  <c r="J5" i="1"/>
  <c r="D5" i="1"/>
  <c r="Q4" i="1"/>
  <c r="M4" i="1"/>
  <c r="J4" i="1"/>
  <c r="H4" i="1"/>
  <c r="F4" i="1"/>
  <c r="E4" i="1"/>
  <c r="D4" i="1"/>
  <c r="C4" i="1"/>
  <c r="B4" i="1"/>
  <c r="A4" i="1"/>
  <c r="M3" i="1"/>
  <c r="J3" i="1"/>
  <c r="D3" i="1"/>
  <c r="Q2" i="1"/>
  <c r="N2" i="1"/>
  <c r="M2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<sst xmlns="http://schemas.openxmlformats.org/spreadsheetml/2006/main" count="1501" uniqueCount="1067">
  <si>
    <t>British Columbia (Sarah)</t>
  </si>
  <si>
    <t>Alberta (Colette)</t>
  </si>
  <si>
    <t>Yukon</t>
  </si>
  <si>
    <t>Northwest Territories</t>
  </si>
  <si>
    <t>Nunavut (Marc)</t>
  </si>
  <si>
    <t>BC</t>
  </si>
  <si>
    <t>Alberta</t>
  </si>
  <si>
    <t>Saskatchewan (Carol)</t>
  </si>
  <si>
    <t>Manitoba</t>
  </si>
  <si>
    <t>Ontario</t>
  </si>
  <si>
    <t>Quebec</t>
  </si>
  <si>
    <t>Atlantic Provinces</t>
  </si>
  <si>
    <t>Newfoundland</t>
  </si>
  <si>
    <t>New Brunswick (Marc)</t>
  </si>
  <si>
    <t>Nova Scotia (Trecia)</t>
  </si>
  <si>
    <t>PEI (Trina)</t>
  </si>
  <si>
    <t>National</t>
  </si>
  <si>
    <t>Other Regional</t>
  </si>
  <si>
    <t>Organization</t>
  </si>
  <si>
    <t>Contact</t>
  </si>
  <si>
    <t>Website</t>
  </si>
  <si>
    <t>Email</t>
  </si>
  <si>
    <t>Emailed Dec. 20/16</t>
  </si>
  <si>
    <t>Listserv yes or no</t>
  </si>
  <si>
    <t>Position</t>
  </si>
  <si>
    <t>Archives Association of British Columbia</t>
  </si>
  <si>
    <t>http://aabc.ca/</t>
  </si>
  <si>
    <t>info@aabc.ca</t>
  </si>
  <si>
    <t>Y</t>
  </si>
  <si>
    <t>Christine Sheppard</t>
  </si>
  <si>
    <t>Executive Director</t>
  </si>
  <si>
    <t>British Columbia Archives</t>
  </si>
  <si>
    <t>info@laa.ca</t>
  </si>
  <si>
    <t>http://royalbcmuseum.bc.ca/bcarchives/</t>
  </si>
  <si>
    <t>Professor Jack Lohman, CBE</t>
  </si>
  <si>
    <t>jlohman@royalbcmuseum.bc.ca</t>
  </si>
  <si>
    <t>Peter Bailey</t>
  </si>
  <si>
    <t>President</t>
  </si>
  <si>
    <t>president@laa.ca</t>
  </si>
  <si>
    <t>Royal BC Museum - First Nations Collections</t>
  </si>
  <si>
    <t>http://royalbcmuseum.bc.ca/about/explore/featured-collections/first-nations-collections</t>
  </si>
  <si>
    <t>Martha Black - Curator of Ethnology</t>
  </si>
  <si>
    <t>mblack@royalbcmuseum.bc.ca</t>
  </si>
  <si>
    <t>Haida Gwaii Museum at Qay'llnagaay</t>
  </si>
  <si>
    <t>http://haidaheritagecentre.com/</t>
  </si>
  <si>
    <t>Scott Marsden, Executive Director</t>
  </si>
  <si>
    <t>museum@haidagwaii.net</t>
  </si>
  <si>
    <t>Haida Heritage Centre Management</t>
  </si>
  <si>
    <t>Lin Armstrong, Gwaalagaa Naay Executive Director</t>
  </si>
  <si>
    <t>gncorp1@gmail.com</t>
  </si>
  <si>
    <t>Nuyumbalees Cultural Centre</t>
  </si>
  <si>
    <t>http://www.museumatcapemudge.com/</t>
  </si>
  <si>
    <t>Jodi Simkin, Executive Director</t>
  </si>
  <si>
    <t>executivedirector@nuyumbalees.com</t>
  </si>
  <si>
    <t>Dec. 22.16</t>
  </si>
  <si>
    <t>Museum of Northern British Columbia</t>
  </si>
  <si>
    <t>http://museumofnorthernbc.com/</t>
  </si>
  <si>
    <t>mnbc@citytel.net</t>
  </si>
  <si>
    <t>Simon Fraser University Archives and Records Management Department</t>
  </si>
  <si>
    <t>http://www.sfu.ca/archives/</t>
  </si>
  <si>
    <t>Diana Davidson</t>
  </si>
  <si>
    <t>Paul Hebbard, Acting University Archivist</t>
  </si>
  <si>
    <t>Director</t>
  </si>
  <si>
    <t>hebbard@sfu.ca</t>
  </si>
  <si>
    <t>diana.davidson@gov.ab.ca</t>
  </si>
  <si>
    <t>Ken Feser</t>
  </si>
  <si>
    <t>University of British Columbia Museum of Anthropology Archives</t>
  </si>
  <si>
    <t>Library Consultant</t>
  </si>
  <si>
    <t>ken.feser@gov.ab.ca</t>
  </si>
  <si>
    <t>http://moa.ubc.ca/library-archives/</t>
  </si>
  <si>
    <t>Alissa Cherry, Research Manager</t>
  </si>
  <si>
    <t xml:space="preserve">library@moa.ubc.ca, archives@moa.ubc.ca </t>
  </si>
  <si>
    <t>Confirmed Dec 21/16</t>
  </si>
  <si>
    <t>U'Mista Cultural Centre</t>
  </si>
  <si>
    <t>http://www.umista.ca</t>
  </si>
  <si>
    <t>Andrea Sanborn</t>
  </si>
  <si>
    <t>info@umista.ca</t>
  </si>
  <si>
    <t>University of Victoria Archives</t>
  </si>
  <si>
    <t>http://library.uvic.ca/archives/</t>
  </si>
  <si>
    <t>Lara Wilson, University Archivist</t>
  </si>
  <si>
    <t>archives@uvic.ca</t>
  </si>
  <si>
    <t>Vancouver Public Library Northwest History Collection</t>
  </si>
  <si>
    <t>http://www.vpl.ca/find/cat/C1000/</t>
  </si>
  <si>
    <t>Kate Russell, Special Collections Librarian</t>
  </si>
  <si>
    <t>kate.russell@vpl.ca</t>
  </si>
  <si>
    <t>BCLA First Nations Interest Group (FNIG)</t>
  </si>
  <si>
    <t>https://bclaconnect.ca/fnig/</t>
  </si>
  <si>
    <t>Sarah Dupont, Convenor</t>
  </si>
  <si>
    <t>fnig@bcla.bc.ca</t>
  </si>
  <si>
    <t>British Columbia Library Association</t>
  </si>
  <si>
    <t>https://bclaconnect.ca/</t>
  </si>
  <si>
    <t>Annette DeFaveri</t>
  </si>
  <si>
    <t>execdir@bcla.bc.ca</t>
  </si>
  <si>
    <t>First Nations Summit</t>
  </si>
  <si>
    <t>Sonya Betz</t>
  </si>
  <si>
    <t>AAAL Co-Chair</t>
  </si>
  <si>
    <t>sonya.betz@ualberta.ca</t>
  </si>
  <si>
    <t>Robyn Hall</t>
  </si>
  <si>
    <t>hallr27@macewan.ca</t>
  </si>
  <si>
    <r>
      <rPr>
        <sz val="10"/>
        <color rgb="FF1155CC"/>
        <rFont val="Arial"/>
      </rPr>
      <t>www.fns.bc.ca</t>
    </r>
    <r>
      <rPr>
        <sz val="10"/>
        <color rgb="FF000000"/>
        <rFont val="Arial"/>
      </rPr>
      <t xml:space="preserve"> </t>
    </r>
  </si>
  <si>
    <t>Howard Grant</t>
  </si>
  <si>
    <t>hegrant@fns.bc.ca</t>
  </si>
  <si>
    <t>Reconciliation Canada</t>
  </si>
  <si>
    <t>http://reconciliationcanada.ca/about/about-us/</t>
  </si>
  <si>
    <t>Karen Hildebrandt</t>
  </si>
  <si>
    <t>AALT President</t>
  </si>
  <si>
    <t>karen.hildebrandt@concordia.ab.ca</t>
  </si>
  <si>
    <r>
      <t> </t>
    </r>
    <r>
      <rPr>
        <u/>
        <sz val="10"/>
        <color rgb="FF0066CC"/>
        <rFont val="Arial"/>
      </rPr>
      <t>reception@reconciliationcanada.ca</t>
    </r>
  </si>
  <si>
    <t>Indigitization</t>
  </si>
  <si>
    <t>http://www.indigitization.ca/</t>
  </si>
  <si>
    <t>Sarah Dupont, Aboriginal Engagement Librarian</t>
  </si>
  <si>
    <t>sarah.dupont@ubc.ca</t>
  </si>
  <si>
    <t>Union of British Columbia Indian Chiefs Library &amp; Archives</t>
  </si>
  <si>
    <t>http://www.ubcic.bc.ca/library</t>
  </si>
  <si>
    <t>Melissa Adams, Librarian and Archivist</t>
  </si>
  <si>
    <t>library@ubcic.bc.ca</t>
  </si>
  <si>
    <t>Association of Book Publishers of British Columbia</t>
  </si>
  <si>
    <t xml:space="preserve">Heidi Waechtler
, </t>
  </si>
  <si>
    <t>heidi@books.bc.ca</t>
  </si>
  <si>
    <t>Allison Stewart</t>
  </si>
  <si>
    <t>Chair</t>
  </si>
  <si>
    <t>Allisons@stonyplainlibrary.org</t>
  </si>
  <si>
    <t xml:space="preserve">Heather Coulson </t>
  </si>
  <si>
    <t>ed@librarytrustees.ab.ca</t>
  </si>
  <si>
    <t>ALTA Administration</t>
  </si>
  <si>
    <t>admin@librarytrustees.ab.ca</t>
  </si>
  <si>
    <t>Laura Ross-Giroux</t>
  </si>
  <si>
    <t>rossgiroux@shaw.ca</t>
  </si>
  <si>
    <t>Reconciliation Saskatoon Partners</t>
  </si>
  <si>
    <t>Lissa Davies</t>
  </si>
  <si>
    <t>lissadavies@gmail.com</t>
  </si>
  <si>
    <t>Email Address</t>
  </si>
  <si>
    <t>Potash Corporation</t>
  </si>
  <si>
    <t>www.potashcorp.com</t>
  </si>
  <si>
    <t>Leanne Bellegarde</t>
  </si>
  <si>
    <t>Director, Diversity and Inclusion</t>
  </si>
  <si>
    <t>Online Form</t>
  </si>
  <si>
    <t>Saskatchewan Association of Friendship Centres</t>
  </si>
  <si>
    <t>Mi'kmaq Confederacy of PEI</t>
  </si>
  <si>
    <t>www.afcs.ca</t>
  </si>
  <si>
    <t>Saskatoon Indian and Metis Friendship Centre</t>
  </si>
  <si>
    <t>www.simfc.ca</t>
  </si>
  <si>
    <t>Renee LeBlanc</t>
  </si>
  <si>
    <t>reception_simfc@shaw.ca</t>
  </si>
  <si>
    <t>Acting CEO</t>
  </si>
  <si>
    <t>rleblanc@thealbertalibrary.ab.ca</t>
  </si>
  <si>
    <t>Y (2nd email)</t>
  </si>
  <si>
    <t>Saskatoon Health Region</t>
  </si>
  <si>
    <t>www.saskatoonhealthregion.ca</t>
  </si>
  <si>
    <t>Lauren Sergy</t>
  </si>
  <si>
    <t>Communications Strategist</t>
  </si>
  <si>
    <t>general.inquiries@saskatoonhealthregion.ca</t>
  </si>
  <si>
    <t>lsergy@thealbertalibrary.ab.ca</t>
  </si>
  <si>
    <t>Saskatchewan Indian Instititute of Technology</t>
  </si>
  <si>
    <t>www.siit.sk.ca</t>
  </si>
  <si>
    <t>saskatooncampus@siit.ca</t>
  </si>
  <si>
    <t>PACampus@siit.ca</t>
  </si>
  <si>
    <t>ReginaCampus@siit.ca</t>
  </si>
  <si>
    <t>Office of the Treaty Commissioner</t>
  </si>
  <si>
    <t>www.otc.ca</t>
  </si>
  <si>
    <t>receptionist@otc.ca</t>
  </si>
  <si>
    <t>Saskatoon Tribal Council</t>
  </si>
  <si>
    <t xml:space="preserve">Sandy Campbell </t>
  </si>
  <si>
    <t>www.sktc.sk.ca</t>
  </si>
  <si>
    <t>receptionist@sktc.sk.ca</t>
  </si>
  <si>
    <t>Central email</t>
  </si>
  <si>
    <t>contact.nahla@gmail.com</t>
  </si>
  <si>
    <t>Saskatoon Police Service</t>
  </si>
  <si>
    <t>www.saskatoonpolice.ca</t>
  </si>
  <si>
    <t>PoliceService@Saskatoon.ca</t>
  </si>
  <si>
    <t>Saskatoon Public Schools</t>
  </si>
  <si>
    <t>www.spsd.sk.ca</t>
  </si>
  <si>
    <t>spsdinfo@spsd.sk.ca</t>
  </si>
  <si>
    <t>Greater Saskatoon Catholic Schools</t>
  </si>
  <si>
    <t>www.gscs.ca</t>
  </si>
  <si>
    <t>info@gscs.sk.ca​​​​​​​</t>
  </si>
  <si>
    <t>University of Saskatchewan</t>
  </si>
  <si>
    <t>sahla.members@gmail.com</t>
  </si>
  <si>
    <t>www.usask.ca</t>
  </si>
  <si>
    <t>communications@usask.ca</t>
  </si>
  <si>
    <t>Carrie Sherlock</t>
  </si>
  <si>
    <t>Saskatchewan Indian Gaming Authority</t>
  </si>
  <si>
    <t>www.siga.sk.ca</t>
  </si>
  <si>
    <t>carrie.sherlock@topalbertadoctors.org</t>
  </si>
  <si>
    <t>siga@siga.sk.ca</t>
  </si>
  <si>
    <t>Gordon Tootoosis Nikaniwin Theatre</t>
  </si>
  <si>
    <t>www.gtnt.ca</t>
  </si>
  <si>
    <t>Curtis Peeteetuce</t>
  </si>
  <si>
    <t>Artistic Director</t>
  </si>
  <si>
    <t>ad@gtnt.ca</t>
  </si>
  <si>
    <t>Frontier College</t>
  </si>
  <si>
    <t>www.frontiercollege.ca</t>
  </si>
  <si>
    <t>information@frontiercollege.ca</t>
  </si>
  <si>
    <t>Ali Grotkowski</t>
  </si>
  <si>
    <t xml:space="preserve">Big Brothers and Sisters of Saskatchewan </t>
  </si>
  <si>
    <t>www.saskbbbs.ca</t>
  </si>
  <si>
    <t>Native Council of PEI</t>
  </si>
  <si>
    <t>Riversdale Love</t>
  </si>
  <si>
    <t>info@gela.ca</t>
  </si>
  <si>
    <t>www.riversdalelove.com</t>
  </si>
  <si>
    <t>riversdalelove@gmail.com</t>
  </si>
  <si>
    <t>Saskatoon Native Ministries</t>
  </si>
  <si>
    <t>saskatoonnativecircleministry.webs.com</t>
  </si>
  <si>
    <t>beverleyshep@gmail.com</t>
  </si>
  <si>
    <t>Saskatoon Open Door Society</t>
  </si>
  <si>
    <t>www.sods.sk.ca</t>
  </si>
  <si>
    <t>skopendoor@sods.sk.ca</t>
  </si>
  <si>
    <t>Saskatoon Poverty Reduction Partnership</t>
  </si>
  <si>
    <t>www.saskatoonpoverty2possibility.ca</t>
  </si>
  <si>
    <t>Brian Jackson</t>
  </si>
  <si>
    <t>Amanda Clarke</t>
  </si>
  <si>
    <t>SRIC Partnership and Strategy Development Coordinator</t>
  </si>
  <si>
    <t>amanda.clarke@gov.sk.ca</t>
  </si>
  <si>
    <t>flapresident@fla.org</t>
  </si>
  <si>
    <t>Dr. Julie Kryzanowski</t>
  </si>
  <si>
    <t>Co-Chair, SRIC</t>
  </si>
  <si>
    <t>julie.kryzanowski@saskatoonhealthregion.ca</t>
  </si>
  <si>
    <t>United Way of Saskatoon and Area</t>
  </si>
  <si>
    <t>www.unitedwaysaskatoon.ca</t>
  </si>
  <si>
    <t>office@unitedwaysaskatoon.ca</t>
  </si>
  <si>
    <t>Canadian Roots Exchange</t>
  </si>
  <si>
    <t>www.canadianroots.ca</t>
  </si>
  <si>
    <t>Annamarie Bergen</t>
  </si>
  <si>
    <t>Co-Chairs</t>
  </si>
  <si>
    <t>Eagle Feather News</t>
  </si>
  <si>
    <t>chair.cllg@gmail.com</t>
  </si>
  <si>
    <t>www.eaglefeathernews.com</t>
  </si>
  <si>
    <t>contact@eaglefeathernews.com</t>
  </si>
  <si>
    <t>Elda Figueira</t>
  </si>
  <si>
    <t>United Church</t>
  </si>
  <si>
    <t>www.sk.united-church.ca</t>
  </si>
  <si>
    <t>ucskco@skconf.ca</t>
  </si>
  <si>
    <t>Catholic Diocese</t>
  </si>
  <si>
    <t>www.archregina.sk.ca</t>
  </si>
  <si>
    <t>Joan Fellinger</t>
  </si>
  <si>
    <t>Archdiocesan Receptionist</t>
  </si>
  <si>
    <t>jfellinger@archregina.sk.ca</t>
  </si>
  <si>
    <t>Anglican Diocese</t>
  </si>
  <si>
    <t>www.skdiocese.com</t>
  </si>
  <si>
    <t>Megan Siu</t>
  </si>
  <si>
    <t>synod@sasktel.net</t>
  </si>
  <si>
    <t>chair@edmontonlawlibraries.ca</t>
  </si>
  <si>
    <t>Saskatoon Public Library</t>
  </si>
  <si>
    <t>www.saskatoonlibrary.ca</t>
  </si>
  <si>
    <t>askus@saskatoonlibrary.ca</t>
  </si>
  <si>
    <t>Regina</t>
  </si>
  <si>
    <t>4 Direction Health Centre</t>
  </si>
  <si>
    <t>www.rqhealth.ca</t>
  </si>
  <si>
    <t>communications@rqhealth.ca</t>
  </si>
  <si>
    <t>Suzanne Trudel</t>
  </si>
  <si>
    <t>Indian Metis Christian Fellowship</t>
  </si>
  <si>
    <t>www.crcna.org/aboriginal/indian-metis-christian-fellowship-regina</t>
  </si>
  <si>
    <t>director@albertamagazines.com</t>
  </si>
  <si>
    <t>info@crcna.org</t>
  </si>
  <si>
    <t>North Central Family Centre</t>
  </si>
  <si>
    <t>www.northcentralfamilycentre.ca</t>
  </si>
  <si>
    <t>Sandy Crawley</t>
  </si>
  <si>
    <t>executive.director@northcentralfamilycentre.ca</t>
  </si>
  <si>
    <t>Confirmed Dec 20/16</t>
  </si>
  <si>
    <t>Regina Indian Community Awareness/Chili for Children</t>
  </si>
  <si>
    <t>www.chiliforchildren.ca</t>
  </si>
  <si>
    <t>Website not working</t>
  </si>
  <si>
    <t>Newo yotina Friendship Centre</t>
  </si>
  <si>
    <t>www.afcs.ca/newo-yotina.html</t>
  </si>
  <si>
    <t>First Nations Language Speaking Circle</t>
  </si>
  <si>
    <t>www.allanadam.com/index.php?page+first-nation-language-speaking-circle</t>
  </si>
  <si>
    <t>Allan Adam</t>
  </si>
  <si>
    <t>Owner</t>
  </si>
  <si>
    <t>allan.adam at sasktel.net</t>
  </si>
  <si>
    <t>Stepping Stones Daycare</t>
  </si>
  <si>
    <t>www.steppingstoneschildcareregina.com</t>
  </si>
  <si>
    <t>Kieran Leblanc</t>
  </si>
  <si>
    <t>kleblanc@bookpublishers.ab.ca</t>
  </si>
  <si>
    <t>Little Memories Daycare</t>
  </si>
  <si>
    <t>www.lmchildcare.com</t>
  </si>
  <si>
    <t>All Nations Hope Network</t>
  </si>
  <si>
    <t>www.allnationshope.ca</t>
  </si>
  <si>
    <t>Elders and Elder Helpers</t>
  </si>
  <si>
    <t>www.fnuniv.ca/elders</t>
  </si>
  <si>
    <t>Communications</t>
  </si>
  <si>
    <t>lfrancis@fnuniv.ca</t>
  </si>
  <si>
    <t>Randal Kinship Centre</t>
  </si>
  <si>
    <t>www.rqhealth.ca/facilities/randall-kinship-centre</t>
  </si>
  <si>
    <t>Circle Project</t>
  </si>
  <si>
    <t>www.circleproject.ca</t>
  </si>
  <si>
    <t>N - doesn't work</t>
  </si>
  <si>
    <t>REACH</t>
  </si>
  <si>
    <t>www.reachinregina.ca</t>
  </si>
  <si>
    <t>Dana Folkerson</t>
  </si>
  <si>
    <t>Toni Samek</t>
  </si>
  <si>
    <t>reach.director@sasktel.net</t>
  </si>
  <si>
    <t>Chair, Professor</t>
  </si>
  <si>
    <t>toni.samek@ualberta.ca</t>
  </si>
  <si>
    <t>First Nations University of Canada</t>
  </si>
  <si>
    <t>www.fnuniv.ca</t>
  </si>
  <si>
    <t>Marjorie Henderson</t>
  </si>
  <si>
    <t>Above</t>
  </si>
  <si>
    <t>Communications Specialist</t>
  </si>
  <si>
    <t xml:space="preserve">Regina Public School Dvision </t>
  </si>
  <si>
    <t>marjorie.henderson@ualberta.ca</t>
  </si>
  <si>
    <t>www.rbe.sk.ca</t>
  </si>
  <si>
    <t xml:space="preserve">Juanita Redekopp </t>
  </si>
  <si>
    <t>Supervisor of Instruction - Student Achievement</t>
  </si>
  <si>
    <t>juanita.redekopp@rbe.sk.ca</t>
  </si>
  <si>
    <t>Confirmed Dec. 21/16</t>
  </si>
  <si>
    <t>City of ReginaMamaweyatitan Centre Partnership</t>
  </si>
  <si>
    <t>www.mamaweyatitan.ca</t>
  </si>
  <si>
    <t>mail@mamaweyatitan.ca</t>
  </si>
  <si>
    <t>Regina Public Library</t>
  </si>
  <si>
    <t>www.reginalibrary.ca</t>
  </si>
  <si>
    <t>Gabriel Dumont Insititute</t>
  </si>
  <si>
    <t>www.gdins.org</t>
  </si>
  <si>
    <t>Royal Saskatchewan Museum</t>
  </si>
  <si>
    <t>www.royalsaskmuseum.ca</t>
  </si>
  <si>
    <t>Saskatchewan Indigenous Cultural Centre</t>
  </si>
  <si>
    <t>www.sicc.sk.ca</t>
  </si>
  <si>
    <t>Sasktchewan Indian Equity Foundation Inc.</t>
  </si>
  <si>
    <t>www.sief.sk.ca</t>
  </si>
  <si>
    <t>Saskatchwan Polytechnic</t>
  </si>
  <si>
    <t>www.saskpolytech.ca</t>
  </si>
  <si>
    <t>Northern Teachers Eductation Program</t>
  </si>
  <si>
    <t>www.nortep-norpac.sk.ca</t>
  </si>
  <si>
    <t>Mi'kmaw Kina'matnewey (MK)</t>
  </si>
  <si>
    <t>Linda Garvin</t>
  </si>
  <si>
    <t>Little Kokum Club - La Ronge</t>
  </si>
  <si>
    <t>Executive Director, Customer Experience</t>
  </si>
  <si>
    <t>www.llribhs.org/communities</t>
  </si>
  <si>
    <t xml:space="preserve">  lgarvin@epl.ca</t>
  </si>
  <si>
    <t>Wanuskewin Heratige Park</t>
  </si>
  <si>
    <t>Association of PEI Libraries</t>
  </si>
  <si>
    <t>www.wanuskewin.com</t>
  </si>
  <si>
    <t>Confirmed Dec 30/16</t>
  </si>
  <si>
    <t>Saskatchewan First Nations Vetrans Association
* found website for Canadian not site for Saskatchewan</t>
  </si>
  <si>
    <t>www.canadianaboriginalveterans.ca</t>
  </si>
  <si>
    <t>Danielle Powder</t>
  </si>
  <si>
    <t>Indigenous Relations Advisor</t>
  </si>
  <si>
    <t>Wanuskewin Heritage Park</t>
  </si>
  <si>
    <t>dpowder@epl.ca</t>
  </si>
  <si>
    <t>https://wanuskewin.com/</t>
  </si>
  <si>
    <t>Duck Lake Regional Interpretive Centre</t>
  </si>
  <si>
    <t>www.dlric.org</t>
  </si>
  <si>
    <t>Poundmaker Cree Nation Historical Centre</t>
  </si>
  <si>
    <t>http://poundmakercn.ca/get_in_touch/historical_center.html</t>
  </si>
  <si>
    <t>Aboriginal Students, university of Saskatchewan</t>
  </si>
  <si>
    <t>https://students.usask.ca/aboriginal/</t>
  </si>
  <si>
    <t>Gordon Tootoosis Nikaniwin Theatre (formerly Saskatchwan Native Theatre Company)</t>
  </si>
  <si>
    <t>http://www.gtnt.ca</t>
  </si>
  <si>
    <t>Saskatoon Community Youth Arts Program</t>
  </si>
  <si>
    <t>http://www.scyapinc.org/</t>
  </si>
  <si>
    <t>Native Law Centre</t>
  </si>
  <si>
    <t>http://www.usask.ca/nativelaw/</t>
  </si>
  <si>
    <t>Nelson Mayer</t>
  </si>
  <si>
    <t>anfca.director@telus.net</t>
  </si>
  <si>
    <t>http://www.eaglefeathernews.com/</t>
  </si>
  <si>
    <t>Federation of Sovereign Indigenous Nations</t>
  </si>
  <si>
    <t>http://www.fsin.com</t>
  </si>
  <si>
    <t>Central Urban Metis Federation</t>
  </si>
  <si>
    <t>http://www.cumfi.org/</t>
  </si>
  <si>
    <t>https://www.royalsaskmuseum.ca/</t>
  </si>
  <si>
    <t>Oskayak High School</t>
  </si>
  <si>
    <t>https://www.gscs.ca/studentsandfamilities/schools/OSK</t>
  </si>
  <si>
    <t>Me Ta We Tan Resource Directory 2013</t>
  </si>
  <si>
    <t>Audrey Poitras</t>
  </si>
  <si>
    <t>https://www.saskatoonhealthregion.ca/locations_services/Services/fnmh/service/Documents/Resources-FNMSH/Me%20Ta%20We%20Tan%20Resource%20directory%20-%20City%20Of%20Saskatoon.pdf</t>
  </si>
  <si>
    <t>apoitras@metis.org</t>
  </si>
  <si>
    <t>Kitaskinaw project, 2013-2014</t>
  </si>
  <si>
    <t>http://www.unitedwaysaskatoon.ca/me/uploads/2015/01/KITASKINAW-FINAL-WEB-FULL.pdf</t>
  </si>
  <si>
    <t>(overview)</t>
  </si>
  <si>
    <t>communications@metis.org</t>
  </si>
  <si>
    <t>http://www.sktc.sk.ca/uploads/media/KITASKINAW-Inventory-2014.pdf</t>
  </si>
  <si>
    <t>Directory of Cultural Services for Prince Albert</t>
  </si>
  <si>
    <t>http://www.ehealth-north.sk.ca/resources/padir_cultural_services.pdf</t>
  </si>
  <si>
    <t>SaskCulture</t>
  </si>
  <si>
    <t>http://www.saskculture.ca/network/members/member-directory</t>
  </si>
  <si>
    <t>Allan Sapp Gallery</t>
  </si>
  <si>
    <t>www.allensapp.com</t>
  </si>
  <si>
    <t>Anglican Church of Canada Diocese of Saskatchewan Archives</t>
  </si>
  <si>
    <t>Anglican Diocese of Saskatoon</t>
  </si>
  <si>
    <t>www.anglicandiocesesaskatoon.com</t>
  </si>
  <si>
    <t xml:space="preserve">Archives de Bellevue Inc. EMAIL address </t>
  </si>
  <si>
    <t>archivesdebellevue@baudoux.ca</t>
  </si>
  <si>
    <t>Archives of the Humboldt &amp; District Museum &amp; Gallery</t>
  </si>
  <si>
    <t>www.humboldtmuseum.ca/story_archives.html</t>
  </si>
  <si>
    <t>http://kinu.ca/</t>
  </si>
  <si>
    <t>Athol Murray College of Notre Dame Archives/Museum EMAIL address</t>
  </si>
  <si>
    <t>Chief Randy Ermineskin</t>
  </si>
  <si>
    <t>nd.archives@notredame.sk.ca</t>
  </si>
  <si>
    <t>Grand Chief</t>
  </si>
  <si>
    <t>Biggar Museum &amp; Credit Union Gallery Archives</t>
  </si>
  <si>
    <t xml:space="preserve">Grandchief.ermineskin@treatysix.org </t>
  </si>
  <si>
    <t>biggarmuseum.webs.com</t>
  </si>
  <si>
    <t>PEI Public Library Service</t>
  </si>
  <si>
    <t>Briercrest College and Seminary - Archibald Library</t>
  </si>
  <si>
    <t>Bobbi Herrera</t>
  </si>
  <si>
    <t xml:space="preserve">International Indigenous Librarians Forum IILF </t>
  </si>
  <si>
    <t>www.briercrest.ca</t>
  </si>
  <si>
    <t>Chief Executive Officer</t>
  </si>
  <si>
    <t>bherrera@treatysix.org</t>
  </si>
  <si>
    <t>City of North Battleford Historic Archives</t>
  </si>
  <si>
    <t>cityofnb.ca/city_government/archives.html</t>
  </si>
  <si>
    <t>City of Regina Archives</t>
  </si>
  <si>
    <t>www.regina.ca/Page136.aspx</t>
  </si>
  <si>
    <t>City of Saskatoon Archives</t>
  </si>
  <si>
    <t>www.saskatoon.ca/DEPARTMENTS/City%20Clerks%20Office/City%20Archives/Pages/default.aspx</t>
  </si>
  <si>
    <t>City of Yorkton Archives</t>
  </si>
  <si>
    <t>www.yorkton.ca/history/</t>
  </si>
  <si>
    <t>Cut Knife Museum - Clayton McLain Memorial Museum</t>
  </si>
  <si>
    <t>www.cmmmcutknife.ca/Home</t>
  </si>
  <si>
    <t xml:space="preserve">Dance Saskatchewan Inc.  </t>
  </si>
  <si>
    <t>http://www.dancesask.com/</t>
  </si>
  <si>
    <t>dancesask@sasktel.net</t>
  </si>
  <si>
    <t>Esterhazy Community Museum</t>
  </si>
  <si>
    <t>General Inquiries</t>
  </si>
  <si>
    <t>ContactUs@treaty7.org</t>
  </si>
  <si>
    <t>http://saskmuseums.org/museums/detail/esterhazy-community-museum</t>
  </si>
  <si>
    <t>Ms. Anne Many Heads</t>
  </si>
  <si>
    <t>CEO</t>
  </si>
  <si>
    <t>esterhazy.museum@sasktel.net</t>
  </si>
  <si>
    <t>amanyheads@treaty7.org</t>
  </si>
  <si>
    <t xml:space="preserve">Estevan Art Gallery and Museum </t>
  </si>
  <si>
    <t>www.estevangallery.com</t>
  </si>
  <si>
    <t>Evangelical Lutheran Church of Canada</t>
  </si>
  <si>
    <t>www.elcic.ca</t>
  </si>
  <si>
    <t>First Nations University of Canada Library</t>
  </si>
  <si>
    <t>fnuniv.ca/library</t>
  </si>
  <si>
    <t xml:space="preserve">First Presbyterian Church  </t>
  </si>
  <si>
    <t>http://www.firstpresregina.ca/</t>
  </si>
  <si>
    <t>firstpresregina@sasktel.net</t>
  </si>
  <si>
    <t>Franciscan Sisters of St. Elizabeth</t>
  </si>
  <si>
    <t>www.cr_canada.org/en/node/528c</t>
  </si>
  <si>
    <t>Richard Kappo</t>
  </si>
  <si>
    <t> Grand Chief</t>
  </si>
  <si>
    <t>Gabriel Dumont Institute</t>
  </si>
  <si>
    <t>rcappo@treaty8.org</t>
  </si>
  <si>
    <t>www.gdins.org/</t>
  </si>
  <si>
    <t>Grand Coteau Heritage and Cultural Centre</t>
  </si>
  <si>
    <t>Joseph Jobin</t>
  </si>
  <si>
    <t>www.shaunavonmuseum.ca</t>
  </si>
  <si>
    <t>COO</t>
  </si>
  <si>
    <t>jjobin@treaty8.org</t>
  </si>
  <si>
    <t xml:space="preserve">Gravelbourg and District Museum </t>
  </si>
  <si>
    <t>http://saskmuseums.org/museums/detail/gravelbourg-district-museum</t>
  </si>
  <si>
    <t>gravelbourg.edo@sasktel.net</t>
  </si>
  <si>
    <t>reception@treaty8.org</t>
  </si>
  <si>
    <t>Jasper Cultural &amp; Historical Centre</t>
  </si>
  <si>
    <t>www.jaspercenre.ca</t>
  </si>
  <si>
    <t>Library Services for Saskatchewan Aboriginal Peoples Inc.</t>
  </si>
  <si>
    <t>https://lssap.wordpress.com/</t>
  </si>
  <si>
    <t>Harriet Roy</t>
  </si>
  <si>
    <t>Assistant Director, Pahkisimon Nuye?áh Library System</t>
  </si>
  <si>
    <t>hroy@pnls.lib.sk.ca</t>
  </si>
  <si>
    <t>Lloydminster Regional Archives</t>
  </si>
  <si>
    <t>www.lloydminsterarchives.ca</t>
  </si>
  <si>
    <t xml:space="preserve">Mi'kmawey Debert Cultural Centre
</t>
  </si>
  <si>
    <t>Lutheran Church-Canada, Central District</t>
  </si>
  <si>
    <t>Irena M. Collins</t>
  </si>
  <si>
    <t>PEI Museum &amp; Heritage Foundation</t>
  </si>
  <si>
    <t>www.lcccentral.ca</t>
  </si>
  <si>
    <t>icollins@msgc.ca</t>
  </si>
  <si>
    <t>Melfort &amp; District Museum</t>
  </si>
  <si>
    <t>reception@msgc.ca</t>
  </si>
  <si>
    <t>cityofmelfort.ca/Visitors/Things_To-Do/Melfort_District_Museum/</t>
  </si>
  <si>
    <t>Mennonite Historical Society of Saskatchewan Archives</t>
  </si>
  <si>
    <t>www.mhss.sk.ca</t>
  </si>
  <si>
    <t>Metis Nation - Saskatchewan Genealogical and Archival Research Centre</t>
  </si>
  <si>
    <t>www.mn-s.ca</t>
  </si>
  <si>
    <t>Moose Jaw Public Library, Archives Department</t>
  </si>
  <si>
    <t>www.moosejawlibrary.ca</t>
  </si>
  <si>
    <t>Muskey Lake Cree Nation Archives</t>
  </si>
  <si>
    <t>www.muskeylake.com/about-muskey-lake/history/</t>
  </si>
  <si>
    <t xml:space="preserve">Northern Gateway Museum </t>
  </si>
  <si>
    <t>http://www.northerngatewaymuseum.com/</t>
  </si>
  <si>
    <t xml:space="preserve"> glenbow@glenbow.org</t>
  </si>
  <si>
    <t>ngmus6@sasktel.net</t>
  </si>
  <si>
    <t>IILF - contact: Camille.callison@umanitoba.ca</t>
  </si>
  <si>
    <t>Northern Saskatchewan Archives</t>
  </si>
  <si>
    <t>www.pnls.lib.sk.ca</t>
  </si>
  <si>
    <t>Oblates of Mary Immaculate, St. Mary's Province Archives</t>
  </si>
  <si>
    <t>www.saskatoondiocese.com</t>
  </si>
  <si>
    <t>Order of St. Benedict</t>
  </si>
  <si>
    <t>www.stpetersabbey.ca</t>
  </si>
  <si>
    <t>Prince Albert Historical Society - Bill Smiley Archives</t>
  </si>
  <si>
    <t>http://historypa.com</t>
  </si>
  <si>
    <t>Provincial Archives of Saskatchewan</t>
  </si>
  <si>
    <t>www.saskarchives.com</t>
  </si>
  <si>
    <t>awpa-boardpres@shaw.ca</t>
  </si>
  <si>
    <t>Ranch Ehrlo Society</t>
  </si>
  <si>
    <t>www.ehrlo.com/</t>
  </si>
  <si>
    <t xml:space="preserve">Regina Beach Historical Society Inc.  </t>
  </si>
  <si>
    <t>http://www.reginabeach.ca/services/museum/</t>
  </si>
  <si>
    <t>rbhistoricalsociety@gmail.com</t>
  </si>
  <si>
    <t>Regina Qu'Appelle Health Region Archives   EMAIL address</t>
  </si>
  <si>
    <t>fay.hutchinson@rqhealth.ca</t>
  </si>
  <si>
    <t>Roman Catholic Archdiocese of Regina Archives</t>
  </si>
  <si>
    <t>Roman Catholic Diocese of Prince Albert Archives</t>
  </si>
  <si>
    <t>Shirley Olsen</t>
  </si>
  <si>
    <t>www.padiocese.sk.ca</t>
  </si>
  <si>
    <t>Communications Consultant</t>
  </si>
  <si>
    <t>shirleyo@ammsa.com</t>
  </si>
  <si>
    <t>Roman Catholic Diocese of Saskatoon Archives</t>
  </si>
  <si>
    <t>Yes; Confirmed Dec. 22/16</t>
  </si>
  <si>
    <t>www.saskatoonrcdiocese.com</t>
  </si>
  <si>
    <t>Alberta Sweetgrass</t>
  </si>
  <si>
    <t>sweetgrass@ammsa.com</t>
  </si>
  <si>
    <t>Rosetown Centennial Library Archives  EMAIL address</t>
  </si>
  <si>
    <t>rosetownarchive@wheatland.sk.ca</t>
  </si>
  <si>
    <t>Saskatchewan Baseball Hall of Fame and Museum EMAIL address</t>
  </si>
  <si>
    <t>saskbaseballlmuseum@sasktel.net</t>
  </si>
  <si>
    <t>http://www.mikmaweydebert.ca/home/welcome/about-mdcc/</t>
  </si>
  <si>
    <t>Saskatchewan History and Folklore Society</t>
  </si>
  <si>
    <t>www.shfs.ca</t>
  </si>
  <si>
    <t>PARO Public Archives &amp; Records Office</t>
  </si>
  <si>
    <t>Saskatchewwan Indigenous Cultural Centre</t>
  </si>
  <si>
    <t>Saskatchewan Military Museum    EMAIL Address</t>
  </si>
  <si>
    <t>keithinches@saskatel.net</t>
  </si>
  <si>
    <t>Saskatchewan Polytechnic</t>
  </si>
  <si>
    <t>Saskatchewan Publishers Group</t>
  </si>
  <si>
    <t>cfwe@ammsa.com</t>
  </si>
  <si>
    <t xml:space="preserve">Brenda Niskala
</t>
  </si>
  <si>
    <t>bniskala@saskbooks.com</t>
  </si>
  <si>
    <t>Saskatchewan Teachers' Federation</t>
  </si>
  <si>
    <t>www.stf.sk.ca</t>
  </si>
  <si>
    <t>Saskatoon Public Library Local History Room</t>
  </si>
  <si>
    <t>www.saskatoonlibrary.ca/localhistory</t>
  </si>
  <si>
    <t>Sisters of Mission Service   EMAIL address</t>
  </si>
  <si>
    <t>jnten01@sasktel.net</t>
  </si>
  <si>
    <t>Societe Historique de la Saskatchewan</t>
  </si>
  <si>
    <t>www.histoiresk.ca/</t>
  </si>
  <si>
    <t>edwind@ammsa.com</t>
  </si>
  <si>
    <t>South Saskatchewan Photo Museum</t>
  </si>
  <si>
    <t>Southwest Saskatchewan Oldtimers' Museum &amp; Archive    EMAIL address</t>
  </si>
  <si>
    <t>royce@maplecreek.ca</t>
  </si>
  <si>
    <t>St. Paul's Hospital School Nursing Alumni Archives  EMAIL address</t>
  </si>
  <si>
    <t>jensendp@shaw.ca</t>
  </si>
  <si>
    <t>St. Thomas More College Archives</t>
  </si>
  <si>
    <t>http://stmcollege.ca/library/archives.php</t>
  </si>
  <si>
    <t>donna.brockmeyer@usask.ca</t>
  </si>
  <si>
    <t>Editor</t>
  </si>
  <si>
    <t>editor@albertanativenews.com</t>
  </si>
  <si>
    <t xml:space="preserve">St. Thomas Wesley United Church    </t>
  </si>
  <si>
    <t>www.stthomaswesleyuc.ca</t>
  </si>
  <si>
    <t>affirmstw@sasktel.net</t>
  </si>
  <si>
    <t xml:space="preserve"> </t>
  </si>
  <si>
    <t>Swift Current Museum</t>
  </si>
  <si>
    <t>www.swiftcurrent.ca/divisions/community-services/culture/swift-current-museum</t>
  </si>
  <si>
    <t>Lloyd Begley</t>
  </si>
  <si>
    <t>Museum Curator</t>
  </si>
  <si>
    <t>info@bsec.ab.ca</t>
  </si>
  <si>
    <t>l.begley@swiftcurrent.ca</t>
  </si>
  <si>
    <t>Ukrainian Museum of Canada  EMAIL address</t>
  </si>
  <si>
    <t>http://www.umc.sk.ca/page/index_new</t>
  </si>
  <si>
    <t>ukrmuse@sasktel.net</t>
  </si>
  <si>
    <t>United Church of Canada Saskatchewan Conference Archives</t>
  </si>
  <si>
    <t>www.sk.united-church.ca/archives</t>
  </si>
  <si>
    <t>archives@skconf.ca</t>
  </si>
  <si>
    <t>University of Regina Archives &amp; Special Collections</t>
  </si>
  <si>
    <t>www.uregina.ca/library/archives/index.shtml</t>
  </si>
  <si>
    <t>directorcnfcedmonton@shaw.ca</t>
  </si>
  <si>
    <t>Brett Waytuck</t>
  </si>
  <si>
    <t>receptioncnfcedmonton@shaw.ca</t>
  </si>
  <si>
    <t>y</t>
  </si>
  <si>
    <t>University Librarian</t>
  </si>
  <si>
    <t>University.Librarian@uregina.ca</t>
  </si>
  <si>
    <t>University of Saskatchewan, University Archives &amp; Special Collections</t>
  </si>
  <si>
    <t>http://library.usask.ca/archives/</t>
  </si>
  <si>
    <t>Deborah Lee</t>
  </si>
  <si>
    <t>Indigenous Engagement Librarian</t>
  </si>
  <si>
    <t>deborah.lee@usask.ca</t>
  </si>
  <si>
    <t>reception@bcrsociety.ab.ca</t>
  </si>
  <si>
    <t>Ursuline Sisters of Bruno   EMAIL address</t>
  </si>
  <si>
    <t xml:space="preserve"> http://www.crc-canada.org/en/node/609</t>
  </si>
  <si>
    <t>ursulines@sasktel.net</t>
  </si>
  <si>
    <t xml:space="preserve">Ursuline Sisters of Prelate  </t>
  </si>
  <si>
    <t>http://www.ursulines.ca/history/history.html</t>
  </si>
  <si>
    <t>osu.secretary@sasktel.net</t>
  </si>
  <si>
    <t>Watrous Manitou Beach Heritage Centre</t>
  </si>
  <si>
    <t>http://watrousheritage.ca</t>
  </si>
  <si>
    <t>watrousheritage@sasktel.net</t>
  </si>
  <si>
    <t>reception@bentarrow.ca</t>
  </si>
  <si>
    <t>Western Development Museum</t>
  </si>
  <si>
    <t>www.wdm.ca</t>
  </si>
  <si>
    <t>Lloyd Yellowbird</t>
  </si>
  <si>
    <t>Katherine Fitton</t>
  </si>
  <si>
    <t>Program Manager</t>
  </si>
  <si>
    <t>WDM Moose Jaw Manager</t>
  </si>
  <si>
    <t>lloyd.yellowbird@bentarrow.ca</t>
  </si>
  <si>
    <t>kfitton@wdm.ca</t>
  </si>
  <si>
    <t>Wolseley Heritage Foundation   EMAIL address</t>
  </si>
  <si>
    <t>edatt@sasktel.net</t>
  </si>
  <si>
    <t>Marlene Poitras</t>
  </si>
  <si>
    <t>Program Coordinator</t>
  </si>
  <si>
    <t>PCoordinator@creatinghopesociety.ca</t>
  </si>
  <si>
    <t>Native Council of Nova Scotia</t>
  </si>
  <si>
    <t>Aboriginal Affairs Secretariat</t>
  </si>
  <si>
    <t xml:space="preserve"> info@ncsa.ca</t>
  </si>
  <si>
    <t>admin@aboriginalveterans.com</t>
  </si>
  <si>
    <t>http://ncns.ca/</t>
  </si>
  <si>
    <t>anyone@fourworlds.ca</t>
  </si>
  <si>
    <t>Anne Carr-Wiggin</t>
  </si>
  <si>
    <t>Coordinator</t>
  </si>
  <si>
    <t>anne.carr-wiggin@ualberta.ca</t>
  </si>
  <si>
    <t>Miranda Jimmy</t>
  </si>
  <si>
    <t>Co-founder</t>
  </si>
  <si>
    <t>miranda@mirandajimmy.com</t>
  </si>
  <si>
    <t>The Confederacy of Mainland Mi'kmaq</t>
  </si>
  <si>
    <t>Maritime Aboriginal Peoples Council</t>
  </si>
  <si>
    <t xml:space="preserve">www.cmmns.com </t>
  </si>
  <si>
    <t>PEI Advisory Council on the Status of Women</t>
  </si>
  <si>
    <t>Ontario (Feather...)</t>
  </si>
  <si>
    <t>MANITOBA (Betty) (Feather)</t>
  </si>
  <si>
    <t>Saskatoon Public Library/Reconciliation Saskatoon</t>
  </si>
  <si>
    <t>Web</t>
  </si>
  <si>
    <t>E-mail</t>
  </si>
  <si>
    <t>Ojibway Cree Cultural Centre</t>
  </si>
  <si>
    <t>http://www.occc.ca/</t>
  </si>
  <si>
    <t>Aboriginal Organizations in Manitoba: A Directory of Groups and Programs Organized by of for First Nations, Inuit and Metis People (2011/13)</t>
  </si>
  <si>
    <t>Diane Riopel</t>
  </si>
  <si>
    <t>driopel@occc.ca</t>
  </si>
  <si>
    <t>http://www.gov.mb.ca/ana/publications/pubs/aboriginal_orgs_in_manitoba.pdf</t>
  </si>
  <si>
    <t>First Nation Communities Read</t>
  </si>
  <si>
    <t>http://www.sols.org/index.php/fn-communities-read</t>
  </si>
  <si>
    <t>Nancy Cooper</t>
  </si>
  <si>
    <t>First Nations Consultant, Southern Ontario Library Service</t>
  </si>
  <si>
    <t>-this is a 110 page full resource document (F)</t>
  </si>
  <si>
    <t>ncooper@sols.org</t>
  </si>
  <si>
    <t>OLA - Indigenous Task Force</t>
  </si>
  <si>
    <t>Pemmican Publications Inc</t>
  </si>
  <si>
    <t>http://www.accessola.org/web/OLA/ADVOCACY/First_Nation_Public_Library_Issues/OLA/Issues_Advocacy/First_Nation_Public_Library_Issues.aspx?hkey=3bdeaf25-fe45-4c9b-a911-e27ac01c0822</t>
  </si>
  <si>
    <t>http://www.pemmicanpublications.ca/</t>
  </si>
  <si>
    <t>Feather Maracle Luke</t>
  </si>
  <si>
    <t>Feather.MaracleLuke@timmins.ca</t>
  </si>
  <si>
    <t>Randal McIlroy, Managing Editor</t>
  </si>
  <si>
    <t>Goodminds (bookseller)</t>
  </si>
  <si>
    <t>pemmican@pemmican.mb.ca</t>
  </si>
  <si>
    <t>http://www.goodminds.com/</t>
  </si>
  <si>
    <t xml:space="preserve">Jeff Burnham </t>
  </si>
  <si>
    <t xml:space="preserve"> burnhamj@goodminds.com</t>
  </si>
  <si>
    <t>First Nations Polytechnic</t>
  </si>
  <si>
    <t>http://www.snpolytechnic.com/</t>
  </si>
  <si>
    <t>Rebecca Jamieson</t>
  </si>
  <si>
    <t>President/CEO</t>
  </si>
  <si>
    <t>president@snpolytechnic.com</t>
  </si>
  <si>
    <t>(2nd email)</t>
  </si>
  <si>
    <t>First Nations Technical Institute</t>
  </si>
  <si>
    <t>http://fnti.net/</t>
  </si>
  <si>
    <t>Suzanne Brant</t>
  </si>
  <si>
    <t>suzanneb@fnti.net</t>
  </si>
  <si>
    <t>North American Indian Travelling College</t>
  </si>
  <si>
    <t>http://www.nnatc.org/</t>
  </si>
  <si>
    <t>Board Member</t>
  </si>
  <si>
    <t>jswamp@nnatc.org</t>
  </si>
  <si>
    <t>Akwesasne Cultural Center</t>
  </si>
  <si>
    <t>http://akwesasneculturalcenter.org/</t>
  </si>
  <si>
    <t>no email</t>
  </si>
  <si>
    <t>Akwesasne Freedom School</t>
  </si>
  <si>
    <t>http://freedom-school.org/</t>
  </si>
  <si>
    <t>University of Waterloo - Truth and Reconciliation Response Projects</t>
  </si>
  <si>
    <t>https://uwaterloo.ca/truth-and-reconciliation-response-projects/</t>
  </si>
  <si>
    <t>Babina Sripara</t>
  </si>
  <si>
    <t>Resource Coordinator</t>
  </si>
  <si>
    <t xml:space="preserve">bsripara@uwaterloo.ca </t>
  </si>
  <si>
    <t>Association of Iroquois and Allied Indians</t>
  </si>
  <si>
    <t>http://www.aiai.on.ca/</t>
  </si>
  <si>
    <t>Geoff Stonefish</t>
  </si>
  <si>
    <t>Office Manager</t>
  </si>
  <si>
    <t>gstonefish@aiai.on.ca</t>
  </si>
  <si>
    <t>Chiefs of Ontario</t>
  </si>
  <si>
    <t>http://www.chiefs-of-ontario.org/</t>
  </si>
  <si>
    <t>Isadore Day</t>
  </si>
  <si>
    <t>Ontario Regional Chief</t>
  </si>
  <si>
    <t>Iday@afn.ca</t>
  </si>
  <si>
    <t>Veronica McLeod</t>
  </si>
  <si>
    <t>Executive Assistant to the ORC</t>
  </si>
  <si>
    <t>Veronica.McLeod@coo.org</t>
  </si>
  <si>
    <t>Grand Council Treaty #3</t>
  </si>
  <si>
    <t>http://www.gct3.ca/</t>
  </si>
  <si>
    <t>reception@treaty3.ca</t>
  </si>
  <si>
    <t>Metis Nation of Ontario</t>
  </si>
  <si>
    <t>http://www.metisnation.org/home</t>
  </si>
  <si>
    <t>Head Office: Ottawa</t>
  </si>
  <si>
    <t>Dodem Kanonhsa (Clan Lodge)</t>
  </si>
  <si>
    <t>http://dodemkanonhsa.ca/</t>
  </si>
  <si>
    <t>Maria Montejo</t>
  </si>
  <si>
    <t>dodemkanonhsa@aandc-aadnc.gc.ca</t>
  </si>
  <si>
    <t>Ontario Book Publishers Organization</t>
  </si>
  <si>
    <t>Holly Kent</t>
  </si>
  <si>
    <t>holly@obpo.ca</t>
  </si>
  <si>
    <t>Aboriginal Women's Association of PEI</t>
  </si>
  <si>
    <t>Saskatchewan- LSSAP</t>
  </si>
  <si>
    <t>http://novascotia.ca/abor/</t>
  </si>
  <si>
    <t>Association of Manitoba Book Publishers</t>
  </si>
  <si>
    <t xml:space="preserve">Michelle Peters
</t>
  </si>
  <si>
    <t>ambp@mymts.net</t>
  </si>
  <si>
    <t>City of Saskatoon-Aboriginal Relations</t>
  </si>
  <si>
    <t xml:space="preserve">Mi'kmaq-NovaScotia-Canada Tripartite Forum
</t>
  </si>
  <si>
    <t>http://www.tripartiteforum.com/info/</t>
  </si>
  <si>
    <t>Unima'ki College, University College of Cape Breton</t>
  </si>
  <si>
    <t>http://www.cbu.ca/indigenous-affairs/unamaki-college/</t>
  </si>
  <si>
    <t>(FNIC is a group of tribal college libraries - contact anne.carr-wiggin@ualberta.ca)</t>
  </si>
  <si>
    <t>Mi'kmaq Services Division, Education and Early Childhood Development</t>
  </si>
  <si>
    <t>http://mikmaq.ednet.ns.ca/</t>
  </si>
  <si>
    <t>Provincial LIbrary and Literacy Office</t>
  </si>
  <si>
    <t>Brandon group mentioned by Betty</t>
  </si>
  <si>
    <t>National Reading Campaign - Aboriginal Policy Initiative</t>
  </si>
  <si>
    <t>Indigenous Literary Studies Association</t>
  </si>
  <si>
    <t>Melinda Commanda</t>
  </si>
  <si>
    <t>Aboriginal Liaison Advisor</t>
  </si>
  <si>
    <t>Statistics Canada - Central Region</t>
  </si>
  <si>
    <t>Phone: 705-522-9221</t>
  </si>
  <si>
    <t>Email: melinda.commanda@canada.ca</t>
  </si>
  <si>
    <t>http://www.abqla.qc.ca/</t>
  </si>
  <si>
    <t>Leticia Cuenca (President)</t>
  </si>
  <si>
    <t>leticiacuenca@gmail.com</t>
  </si>
  <si>
    <t>http://cepn-fnec.com/index-eng.aspx</t>
  </si>
  <si>
    <t>unlisted</t>
  </si>
  <si>
    <t>info@cepn-fnec.com</t>
  </si>
  <si>
    <t>http://www.kativik.qc.ca/</t>
  </si>
  <si>
    <t>Alicie Nalukturuk (President)</t>
  </si>
  <si>
    <t>Form at bottom of page http://www.kativik.qc.ca/en/contact-en</t>
  </si>
  <si>
    <t>http://www.innueducation.ca/</t>
  </si>
  <si>
    <t>Lou Byrne (Assistant Director Education Programs</t>
  </si>
  <si>
    <t>http://www.innueducation.ca/contact.html</t>
  </si>
  <si>
    <t>AAMSA Members</t>
  </si>
  <si>
    <t>https://cbpq.qc.ca/</t>
  </si>
  <si>
    <t>Catherine Mongeau (Direction générale)</t>
  </si>
  <si>
    <t>dg@cbpq.qc.ca</t>
  </si>
  <si>
    <t>http://www.ambe.ca/</t>
  </si>
  <si>
    <t>Rosemary Square (Co-Chairperson)</t>
  </si>
  <si>
    <t>rosemary.square@ambe.ca</t>
  </si>
  <si>
    <t>http://www.listuguj.ca/directorates/listuguj-education-directorate/</t>
  </si>
  <si>
    <t>Paul Stanley (Chief Executive Officer)</t>
  </si>
  <si>
    <t>https://www.facebook.com/LisMigGov/</t>
  </si>
  <si>
    <t>http://www.csbsaes.ca/en/</t>
  </si>
  <si>
    <t>Pierre Desjardins (Director)</t>
  </si>
  <si>
    <t>sabtuanadulted@cscree.qc.ca</t>
  </si>
  <si>
    <t>http://www.creehealth.org/</t>
  </si>
  <si>
    <t xml:space="preserve"> Daniel St-Amour (interim Executive Director)</t>
  </si>
  <si>
    <t>http://kzadmin.com/Home.aspx</t>
  </si>
  <si>
    <t>Anita Tenasco (Director, Education Sector)</t>
  </si>
  <si>
    <t>anitajeantenasco@hotmail.com</t>
  </si>
  <si>
    <t>http://kec.qc.com/</t>
  </si>
  <si>
    <t>Tracey Alfred (Registrar)</t>
  </si>
  <si>
    <t>tracey.alfred@kec.qc.com</t>
  </si>
  <si>
    <t>Unite de formation et de devloppement des programmes autochtones - Universite du Quebec en Abitibi-Temiscamingue</t>
  </si>
  <si>
    <t>http://uqat.ca/services/service/fiche.asp?RefEntite=347&amp;RefPav=VD</t>
  </si>
  <si>
    <t>Suzy Basile (Dossier autochtones)</t>
  </si>
  <si>
    <t>suzy.basile@uqat.ca</t>
  </si>
  <si>
    <t>Association of English-language Publishers of Quebec</t>
  </si>
  <si>
    <t xml:space="preserve">Jennifer Varkonyi
</t>
  </si>
  <si>
    <t>admin@aelaq.org</t>
  </si>
  <si>
    <t>Y Dec. 21/16</t>
  </si>
  <si>
    <t xml:space="preserve">Emailed </t>
  </si>
  <si>
    <t>http://mapcorg.ca/</t>
  </si>
  <si>
    <t xml:space="preserve">http://mapcorg.ca/mapc-directory/ </t>
  </si>
  <si>
    <t>Atlantic Publishers Marketing Association</t>
  </si>
  <si>
    <t xml:space="preserve">Carolyn Guy
</t>
  </si>
  <si>
    <t>cguy@atlanticpublishers.ca</t>
  </si>
  <si>
    <t>http://fneii.ca/</t>
  </si>
  <si>
    <t>Bob Atwin (Executive Director)</t>
  </si>
  <si>
    <t>bob.atwin@nb.aibn.com</t>
  </si>
  <si>
    <t>http://www.unb.ca/fredericton/education/mmi/</t>
  </si>
  <si>
    <t>David Perley (Director)</t>
  </si>
  <si>
    <t>dperley@unb.ca</t>
  </si>
  <si>
    <t>http://www.aplnb-abpnb.ca/</t>
  </si>
  <si>
    <t>"Under construction"</t>
  </si>
  <si>
    <t>http://wp.stu.ca/aboriginaleducation/portfolio/wabanaki-resource-centre/</t>
  </si>
  <si>
    <t>Dan Robichaud (Aboriginal Student Services Coordinator</t>
  </si>
  <si>
    <t>danielr@stu.ca</t>
  </si>
  <si>
    <t>http://www.tnegi.org/</t>
  </si>
  <si>
    <t>Warren Tremblay</t>
  </si>
  <si>
    <t>threeneg@nb.aibn.com</t>
  </si>
  <si>
    <t>Tobique First Nation</t>
  </si>
  <si>
    <t>www.tobiquefirstnation.ca/</t>
  </si>
  <si>
    <t>Darrah Beaver (Director of Education</t>
  </si>
  <si>
    <t>Darrah.Beaver@tobiquefirstnation.ca</t>
  </si>
  <si>
    <t>Contact person</t>
  </si>
  <si>
    <t>title</t>
  </si>
  <si>
    <t>email address</t>
  </si>
  <si>
    <t>Jaime Battiste</t>
  </si>
  <si>
    <t>Treaty Education Lead</t>
  </si>
  <si>
    <t>jaime@kinu.ca</t>
  </si>
  <si>
    <t>Atlantic Canada's First Nations Help Desk</t>
  </si>
  <si>
    <t>http://firstnationhelp.com/</t>
  </si>
  <si>
    <t xml:space="preserve">Eastern Woodland Print Communications </t>
  </si>
  <si>
    <t>http://www.easternwoodland.ca/</t>
  </si>
  <si>
    <t>marketing@easternwoodland.ca</t>
  </si>
  <si>
    <t>Sheila Pierro-Tremblay</t>
  </si>
  <si>
    <t>Mi'kmawey Debert Administrator</t>
  </si>
  <si>
    <t>sheila@cmmns.com</t>
  </si>
  <si>
    <t>Grace Conrad</t>
  </si>
  <si>
    <t>Chief &amp; President</t>
  </si>
  <si>
    <t>chiefconrad@eastlink.ca</t>
  </si>
  <si>
    <t>www.cmmns.com ; http://cmmns.com/about-cmm/</t>
  </si>
  <si>
    <t>Dr. Donald Julien</t>
  </si>
  <si>
    <t>don@cmmns.com</t>
  </si>
  <si>
    <t>Mi'kmaw Native Friendship Centre</t>
  </si>
  <si>
    <t>http://www.mymnfc.com/</t>
  </si>
  <si>
    <t>2158 Gottingen Street, Halifax</t>
  </si>
  <si>
    <t>(902) 420-1576</t>
  </si>
  <si>
    <t>Indigenous Affairs, Unima'ki College, University College of Cape Breton</t>
  </si>
  <si>
    <t>http://www.cbu.ca/indigenous-affairs/ ; http://www.cbu.ca/indigenous-affairs/unamaki-college/</t>
  </si>
  <si>
    <t>Stephen Augustine</t>
  </si>
  <si>
    <t>Dean of Unama'ki College &amp; Indigenous Learning</t>
  </si>
  <si>
    <t>Denise Gloade</t>
  </si>
  <si>
    <t>Administrator</t>
  </si>
  <si>
    <t>dgloade@tripartiteforum.com</t>
  </si>
  <si>
    <t>Wyatt White</t>
  </si>
  <si>
    <t>Director, Mi'kmaq Services</t>
  </si>
  <si>
    <t>wyatt.white@novascotia.ca</t>
  </si>
  <si>
    <t>Office of Aboriginal Affairs, Nova Scotia</t>
  </si>
  <si>
    <t>Julie Towers</t>
  </si>
  <si>
    <t>Deputy Minister &amp; CEO</t>
  </si>
  <si>
    <t>oaa@gov.ns.ca</t>
  </si>
  <si>
    <t xml:space="preserve">Nova Scotia Library Association </t>
  </si>
  <si>
    <t xml:space="preserve">Library Boards Association of Nova Scotia 
</t>
  </si>
  <si>
    <t xml:space="preserve">Halifax Library Association </t>
  </si>
  <si>
    <t>Other Regional (Colette)</t>
  </si>
  <si>
    <t>Kristina McDavid</t>
  </si>
  <si>
    <t>execdir@coppul.ca</t>
  </si>
  <si>
    <t>Elsa Drevon</t>
  </si>
  <si>
    <t>elsa.drevon@umontreal.ca</t>
  </si>
  <si>
    <t>Lindsay Tripp</t>
  </si>
  <si>
    <t>president@wcanada.sla.org</t>
  </si>
  <si>
    <t>Jenny Grenfell</t>
  </si>
  <si>
    <t>jgrenfell@trlib.org</t>
  </si>
  <si>
    <t>Jay Peters (Canadian Contact)</t>
  </si>
  <si>
    <t>Second VP/Membership Chair</t>
  </si>
  <si>
    <t>jpeters@coqlibrary.ca</t>
  </si>
  <si>
    <t>Newfoundland and Labrador (Sarah)</t>
  </si>
  <si>
    <t>Contact's email</t>
  </si>
  <si>
    <t>Newfoundland and Labrador Library Association (NLLA)</t>
  </si>
  <si>
    <t>https://nlla.ca/</t>
  </si>
  <si>
    <t>Krista Godfrey</t>
  </si>
  <si>
    <t>kgodfrey@mun.ca</t>
  </si>
  <si>
    <t>Memorial University of Newfoundland (MUN) - Queen Elizabeth II Library, Archives and Special Collections Division</t>
  </si>
  <si>
    <t>http://www.library.mun.ca/qeii/</t>
  </si>
  <si>
    <t>Louise White</t>
  </si>
  <si>
    <t>louisew@mun.ca</t>
  </si>
  <si>
    <t>MUN - Centre for Newfoundland Studies</t>
  </si>
  <si>
    <t>http://www.library.mun.ca/cns/</t>
  </si>
  <si>
    <t>MUN- Digital Archives Initiative</t>
  </si>
  <si>
    <t>http://collections.mun.ca/</t>
  </si>
  <si>
    <t>MUN - Health Sciences Library - Faculty of Medicine Founders' Archive</t>
  </si>
  <si>
    <t>http://www.library.mun.ca/hsl/archives/</t>
  </si>
  <si>
    <t>Janet Bangma</t>
  </si>
  <si>
    <t>janet.bangma@mun.ca</t>
  </si>
  <si>
    <t>College of the North Atlantic (CONA) Library</t>
  </si>
  <si>
    <t>http://www.cna.nl.ca/Current-Students/Library-Services.aspx</t>
  </si>
  <si>
    <t>Heritage Newfoundland and Labrador</t>
  </si>
  <si>
    <t>http://www.heritage.nf.ca/about/index.php</t>
  </si>
  <si>
    <t>Beothuk Interpretation Centre Provincial Historic Site</t>
  </si>
  <si>
    <t>http://www.newfoundlandlabrador.com/planyourtrip/Detail/210411</t>
  </si>
  <si>
    <t>info@seethesites.ca</t>
  </si>
  <si>
    <t>Association of Newfoundland and Labrador Archives</t>
  </si>
  <si>
    <t>http://anla.nf.ca/</t>
  </si>
  <si>
    <t>Mary Ellen Wright</t>
  </si>
  <si>
    <t>anla@nf.aibn.com</t>
  </si>
  <si>
    <t>Prince Edward Island</t>
  </si>
  <si>
    <t>http://www.mcpei.ca/</t>
  </si>
  <si>
    <t>Don MacKenzie, Executive Director</t>
  </si>
  <si>
    <t>dmackenzie@mcpei.ca</t>
  </si>
  <si>
    <t>http://www.ncpei.com/</t>
  </si>
  <si>
    <t>Lalana Paul</t>
  </si>
  <si>
    <t>lalana@ncpei.com</t>
  </si>
  <si>
    <t>https://apeilibraries.wordpress.com/</t>
  </si>
  <si>
    <t>Trina O'Brien Leggott</t>
  </si>
  <si>
    <t>apeilibraries@gmail.com</t>
  </si>
  <si>
    <t>http://www.library.pe.ca/index.php3?number=1054400&amp;lang=E</t>
  </si>
  <si>
    <t>Grace Dawson</t>
  </si>
  <si>
    <t>Regional and Community Services Librarian</t>
  </si>
  <si>
    <t>gradawson@gov.pe.ca</t>
  </si>
  <si>
    <t>Confirmed - Dec 21/16</t>
  </si>
  <si>
    <t>http://www.peimuseum.com/</t>
  </si>
  <si>
    <t>mhpei@gov.pe.ca</t>
  </si>
  <si>
    <t>http://www.gov.pe.ca/archives/</t>
  </si>
  <si>
    <t>archives@gov.pe.ca</t>
  </si>
  <si>
    <t>http://www.gov.pe.ca/aboriginalaffairs/archaeology</t>
  </si>
  <si>
    <t>Dr. Helen Kristmanson, Director</t>
  </si>
  <si>
    <t>hekristmanson@gov.pe.ca</t>
  </si>
  <si>
    <t>Andrew Ramsay, Policy Analyst</t>
  </si>
  <si>
    <t>adramsay@gov.pe.ca</t>
  </si>
  <si>
    <t>http://mapcorg.ca/mapc-directory/ This is a regional org.which covers several Maritime groups.</t>
  </si>
  <si>
    <t>https://peiacsw.wordpress.com/</t>
  </si>
  <si>
    <t>Jane Ledwell, Executive Director</t>
  </si>
  <si>
    <t>info@peistatusofwomen.ca</t>
  </si>
  <si>
    <t>http://www.awapei.org/home/</t>
  </si>
  <si>
    <t>Judith Clark, President</t>
  </si>
  <si>
    <t>info@awapei.org</t>
  </si>
  <si>
    <t>Mi’Kmaq Family Resource Center</t>
  </si>
  <si>
    <t>http://mikmaqfamilyresources.ca/</t>
  </si>
  <si>
    <t>mfrc@pei.aibn.com</t>
  </si>
  <si>
    <t>Abegweit First Nation Early Years Centre</t>
  </si>
  <si>
    <t>http://www.abegweit.ca/initiatives/initiatives.php?id=41</t>
  </si>
  <si>
    <t>Mary Baird</t>
  </si>
  <si>
    <t>mbaird@abegweithealth.ca</t>
  </si>
  <si>
    <t xml:space="preserve">Nunavut </t>
  </si>
  <si>
    <t>Nunavut Library Association (NLA)</t>
  </si>
  <si>
    <t>https://nunavutlibraryassociation.ca/</t>
  </si>
  <si>
    <t>nunavutlibraryassociation@gmail.com</t>
  </si>
  <si>
    <t>http://www.ilitaqsiniq.ca/</t>
  </si>
  <si>
    <t>Kim Crockatt (Executive Director)</t>
  </si>
  <si>
    <t>kimcrockatt@nunavutliteracy.ca</t>
  </si>
  <si>
    <t>Arctic College</t>
  </si>
  <si>
    <t>www.arcticcollege.ca/</t>
  </si>
  <si>
    <t>Catherine Tagak-Devries (Manager)</t>
  </si>
  <si>
    <t>library@arcticcollege.ca</t>
  </si>
  <si>
    <t>http://pauktuutit.ca/</t>
  </si>
  <si>
    <t>Tracy O’Hearn (Executive Director)</t>
  </si>
  <si>
    <t>tohearn@pauktuutit.ca</t>
  </si>
  <si>
    <t>Nunavut Public Library Services</t>
  </si>
  <si>
    <t>http://publiclibraries.nu.ca/site/main/npls/</t>
  </si>
  <si>
    <t>Ron Knowling (Manager)</t>
  </si>
  <si>
    <t>rknowling@gov.nu.bca</t>
  </si>
  <si>
    <t>Skills Nunavut</t>
  </si>
  <si>
    <t>http://www.skillsnunavut.ca/</t>
  </si>
  <si>
    <t>Janis Devereaux (Executive Director)</t>
  </si>
  <si>
    <t>janisd@skillscanada.com</t>
  </si>
  <si>
    <t>Kitikmeot Heritage Society</t>
  </si>
  <si>
    <t>http://www.kitikmeotheritage.ca/</t>
  </si>
  <si>
    <t>Pamela Gross (Executive Director)</t>
  </si>
  <si>
    <t>pgross@kitikmeotheritage.ca</t>
  </si>
  <si>
    <t>Ilisaksivik</t>
  </si>
  <si>
    <t>http://ilisaqsivik.ca/</t>
  </si>
  <si>
    <t>Jakob Gearheard (Executive Director)</t>
  </si>
  <si>
    <t>http://ilisaqsivik.ca/contact-us</t>
  </si>
  <si>
    <t>Pulaarvik Friendship Centre</t>
  </si>
  <si>
    <t>http://www.pulaarvik.ca/</t>
  </si>
  <si>
    <t>George Dunkerley (Executive Director)</t>
  </si>
  <si>
    <t>recept_pkfcmain@qiniq.com</t>
  </si>
  <si>
    <t>Yukon (Sarah)</t>
  </si>
  <si>
    <t>Website (Wiki)</t>
  </si>
  <si>
    <t>Yukon Library Association</t>
  </si>
  <si>
    <t>https://yukonlibraryassociation.com/</t>
  </si>
  <si>
    <t>yukonlibraryassociation@gmail.com</t>
  </si>
  <si>
    <t>Yukon Public Libraries</t>
  </si>
  <si>
    <t>http://www.ypl.gov.yk.ca/</t>
  </si>
  <si>
    <t>inquiry.desk@gov.yk.ca</t>
  </si>
  <si>
    <t>Yukon Archives</t>
  </si>
  <si>
    <t>http://www.tc.gov.yk.ca/archives.html</t>
  </si>
  <si>
    <t>Ian Burnett, Territorial Archivist</t>
  </si>
  <si>
    <t>yukon.archives@gov.yk.ca</t>
  </si>
  <si>
    <t>Yukon Languages Centre</t>
  </si>
  <si>
    <t>http://www.ynlc.ca/</t>
  </si>
  <si>
    <t>Andre Bourcier</t>
  </si>
  <si>
    <t>abourcier@ynlc.ca</t>
  </si>
  <si>
    <t>Government of Yukon</t>
  </si>
  <si>
    <t xml:space="preserve">Shari-Lynn MacLellan, Strategic Communications Advisor for the Executive Council </t>
  </si>
  <si>
    <t>shari-lynne.maclellan@gov.yk.ca</t>
  </si>
  <si>
    <t>Declined (Dec. 23/16)</t>
  </si>
  <si>
    <t>-but, she will populate the directory</t>
  </si>
  <si>
    <t>Northwest Territories (Sarah)</t>
  </si>
  <si>
    <t>Northwest Territories Library Association</t>
  </si>
  <si>
    <t>https://nwtlibraryassociation.wordpress.com/</t>
  </si>
  <si>
    <t>John Mutford, Public Services Librarian with the Yellowknife Public Library</t>
  </si>
  <si>
    <t>jmutford@yellowknife.ca</t>
  </si>
  <si>
    <t>Northwest Territory Archives</t>
  </si>
  <si>
    <t>http://www.nwtarchives.ca/</t>
  </si>
  <si>
    <t>Kate Guay and Erin Suliak, Senior Archivists</t>
  </si>
  <si>
    <t>kate_guay@gov.nt.ca, erin_suliak@gov.nt.ca</t>
  </si>
  <si>
    <t>Prince of Wales Northern Heritage Centre</t>
  </si>
  <si>
    <t>http://www.pwnhc.ca/</t>
  </si>
  <si>
    <t>Sarah Carr-Locke, Director</t>
  </si>
  <si>
    <t>sarah_carr-locke@gov.nt.ca</t>
  </si>
  <si>
    <t>Aboriginal Healing Foundation</t>
  </si>
  <si>
    <t>http://www.ahf.ca/about-us</t>
  </si>
  <si>
    <t>(tel) 867-669-0670 (fax) 867-669-0672</t>
  </si>
  <si>
    <t>National (Colette)</t>
  </si>
  <si>
    <t>Email Sent</t>
  </si>
  <si>
    <t>Camille Callison</t>
  </si>
  <si>
    <t>Member of the Board TRC Chair</t>
  </si>
  <si>
    <t>Donna Bourne-Tyson</t>
  </si>
  <si>
    <t>Interim Co-Chair</t>
  </si>
  <si>
    <t>donna.bourne-tyson@dal.ca</t>
  </si>
  <si>
    <t>Y First email</t>
  </si>
  <si>
    <t>Paul Takala</t>
  </si>
  <si>
    <t>ptakala@hpl.ca</t>
  </si>
  <si>
    <t>Guy Berthiaume</t>
  </si>
  <si>
    <t>Librarian and Archivist of Canada</t>
  </si>
  <si>
    <t>Guy.Berthiaume@bac-lac.gc.ca</t>
  </si>
  <si>
    <t>Media Relations</t>
  </si>
  <si>
    <t>BAC.Media.LAC@canada.ca</t>
  </si>
  <si>
    <t>Martha Whitehead</t>
  </si>
  <si>
    <t>martha.whitehead@queensu.ca</t>
  </si>
  <si>
    <t xml:space="preserve"> info@carl-abrc.ca</t>
  </si>
  <si>
    <t xml:space="preserve">Chair </t>
  </si>
  <si>
    <t>rknowling@gov.nu.ca</t>
  </si>
  <si>
    <t>aca@archivists.ca</t>
  </si>
  <si>
    <t>capalibrarians@gmail.com</t>
  </si>
  <si>
    <t>Colleen Burgess</t>
  </si>
  <si>
    <t>Chair, Communications Committee</t>
  </si>
  <si>
    <t>caburges@uwo.ca</t>
  </si>
  <si>
    <t>Connie Crosby</t>
  </si>
  <si>
    <t>connie@crosbygroup.ca</t>
  </si>
  <si>
    <t xml:space="preserve">office@callacbd.ca </t>
  </si>
  <si>
    <t>Lindsay Alcock</t>
  </si>
  <si>
    <t>lalcock@mun.ca</t>
  </si>
  <si>
    <t>David Lightfoot</t>
  </si>
  <si>
    <t>Director/CEO</t>
  </si>
  <si>
    <t>lightfootd@smh.ca</t>
  </si>
  <si>
    <t>Cari Merkley</t>
  </si>
  <si>
    <t>Editor-in-Chief</t>
  </si>
  <si>
    <t>editor@chla-absc.ca</t>
  </si>
  <si>
    <t>Brian McMillan</t>
  </si>
  <si>
    <t>bmcmill2@uwo.ca</t>
  </si>
  <si>
    <t>Hosted by OLA</t>
  </si>
  <si>
    <t xml:space="preserve">info@accessola.com </t>
  </si>
  <si>
    <t xml:space="preserve">Vivian Howard, </t>
  </si>
  <si>
    <t>vivian.howard@dal.ca</t>
  </si>
  <si>
    <t>Kate Edwards</t>
  </si>
  <si>
    <t>kate_edwards@canbook.org</t>
  </si>
  <si>
    <t>Matt Williams</t>
  </si>
  <si>
    <t xml:space="preserve">matt@anansi.ca </t>
  </si>
  <si>
    <t>Noel Habel</t>
  </si>
  <si>
    <t xml:space="preserve">Aboriginal Arts Office </t>
  </si>
  <si>
    <t>Noel.Habel@canadacouncil.ca</t>
  </si>
  <si>
    <t>Arash Mohtashami-Maali</t>
  </si>
  <si>
    <t xml:space="preserve">Writing and Publishing Section </t>
  </si>
  <si>
    <t>Arash.Mohtashami-Maali@canadacouncil.ca</t>
  </si>
  <si>
    <t>Tammy Scott</t>
  </si>
  <si>
    <t xml:space="preserve">Communications and Public Engagement </t>
  </si>
  <si>
    <t>tammy.scott@canadacouncil.ca</t>
  </si>
  <si>
    <t>Geneviève Vallerand</t>
  </si>
  <si>
    <t xml:space="preserve">Marketing Communications </t>
  </si>
  <si>
    <t>genevieve.vallerand@canadacouncil.ca</t>
  </si>
  <si>
    <t>Max Cooke</t>
  </si>
  <si>
    <t>Director of Communications</t>
  </si>
  <si>
    <t>mcooke@cea-ace.ca</t>
  </si>
  <si>
    <t>Ron Canuel</t>
  </si>
  <si>
    <t>President and CEO</t>
  </si>
  <si>
    <t>rcanuel@cea-ace.ca</t>
  </si>
  <si>
    <t xml:space="preserve"> Myra Tawfik </t>
  </si>
  <si>
    <t>mjt@uwindsor.ca</t>
  </si>
  <si>
    <t>Ruth Bradley-St-Cyr</t>
  </si>
  <si>
    <t>rbrad058@uottawa.ca</t>
  </si>
  <si>
    <t>Dorothy Macnaughton</t>
  </si>
  <si>
    <t>rmacnaug@sympatico.ca</t>
  </si>
  <si>
    <t>Perry Bellegarde</t>
  </si>
  <si>
    <t>National Chief</t>
  </si>
  <si>
    <t>pbellegarde@afn.ca</t>
  </si>
  <si>
    <t>reception@afn.ca</t>
  </si>
  <si>
    <t>Clement Chartier</t>
  </si>
  <si>
    <t>info@metisnation.ca</t>
  </si>
  <si>
    <t>Alysha A. Cunningham</t>
  </si>
  <si>
    <t>Communications and Social Media Officer</t>
  </si>
  <si>
    <t>acunningham@nafc.ca</t>
  </si>
  <si>
    <t>nafcgen@nafc.ca</t>
  </si>
  <si>
    <t>sandy@nationalreadingcampaign.ca</t>
  </si>
  <si>
    <t>Andree Williams</t>
  </si>
  <si>
    <t>Reception and Administrative Assistant</t>
  </si>
  <si>
    <t>reception@abo-peoples.org</t>
  </si>
  <si>
    <t> </t>
  </si>
  <si>
    <t>Jim Devoe</t>
  </si>
  <si>
    <t>j.devoe@abo-peoples.org</t>
  </si>
  <si>
    <t>reception@nwac.ca</t>
  </si>
  <si>
    <t>admin@nationtalk.ca</t>
  </si>
  <si>
    <t>info@aptn.ca</t>
  </si>
  <si>
    <t>Canadian Alliance in Solidarity with Native Peoples (CASNP)</t>
  </si>
  <si>
    <t>Sharon O'Sullivan</t>
  </si>
  <si>
    <t>519-848-2084</t>
  </si>
  <si>
    <t>Jesse Archibald-Barber</t>
  </si>
  <si>
    <t>indigenouslsa@gmail.com</t>
  </si>
  <si>
    <t>Dr. Gwen Westerman</t>
  </si>
  <si>
    <t>Director, NALS</t>
  </si>
  <si>
    <t>gwen.westerman@mnsu.edu</t>
  </si>
  <si>
    <t>Literary Press Group</t>
  </si>
  <si>
    <t xml:space="preserve">Christen Thomas
</t>
  </si>
  <si>
    <t>christen@lpg.ca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</si>
</sst>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.\ d/yy"/>
  </numFmts>
  <fonts count="49">
    <font>
      <sz val="10"/>
      <color rgb="FF000000"/>
      <name val="Arial"/>
    </font>
    <font>
      <sz val="11"/>
      <name val="Calibri"/>
    </font>
    <font>
      <b/>
      <sz val="11"/>
      <name val="Calibri"/>
    </font>
    <font>
      <b/>
      <sz val="10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u/>
      <sz val="11"/>
      <color rgb="FF0000FF"/>
      <name val="Calibri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00"/>
      <name val="Arial"/>
    </font>
    <font>
      <sz val="10"/>
      <name val="Avenir-lt-w01_35-light1475496"/>
    </font>
    <font>
      <u/>
      <sz val="10"/>
      <color rgb="FF0000FF"/>
      <name val="Arial"/>
    </font>
    <font>
      <sz val="9"/>
      <color rgb="FF000000"/>
      <name val="Arial"/>
    </font>
    <font>
      <u/>
      <sz val="11"/>
      <color rgb="FF1F497D"/>
      <name val="&quot;Calibri&quot;"/>
    </font>
    <font>
      <sz val="10"/>
      <color rgb="FF000000"/>
      <name val="Arial"/>
    </font>
    <font>
      <u/>
      <sz val="10"/>
      <color rgb="FF0000FF"/>
      <name val="Skolar-Latin"/>
    </font>
    <font>
      <b/>
      <u/>
      <sz val="10"/>
      <color rgb="FF000000"/>
      <name val="Arial"/>
    </font>
    <font>
      <sz val="10"/>
      <color rgb="FF0000FF"/>
      <name val="Arial"/>
    </font>
    <font>
      <u/>
      <sz val="11"/>
      <color rgb="FF0000FF"/>
      <name val="Calibri"/>
    </font>
    <font>
      <sz val="11"/>
      <color rgb="FF000000"/>
      <name val="&quot;Calibri&quot;"/>
    </font>
    <font>
      <sz val="11"/>
      <color rgb="FF1F497D"/>
      <name val="&quot;Calibri&quot;"/>
    </font>
    <font>
      <sz val="11"/>
      <color rgb="FF000000"/>
      <name val="Calibri"/>
    </font>
    <font>
      <u/>
      <sz val="10"/>
      <color rgb="FF0000FF"/>
      <name val="Arial"/>
    </font>
    <font>
      <sz val="9"/>
      <color rgb="FF000000"/>
      <name val="Verdana"/>
    </font>
    <font>
      <u/>
      <sz val="11"/>
      <color rgb="FF000000"/>
      <name val="Calibri"/>
    </font>
    <font>
      <u/>
      <sz val="11"/>
      <color rgb="FF0000FF"/>
      <name val="Calibri"/>
    </font>
    <font>
      <sz val="9"/>
      <color rgb="FF333333"/>
      <name val="Verdana"/>
    </font>
    <font>
      <sz val="9"/>
      <color rgb="FF333333"/>
      <name val="&quot;Lucida Grande&quot;"/>
    </font>
    <font>
      <sz val="10"/>
      <color rgb="FF1155CC"/>
      <name val="Arial"/>
    </font>
    <font>
      <sz val="10"/>
      <color rgb="FF1F497D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i/>
      <sz val="10"/>
      <name val="Arial"/>
    </font>
    <font>
      <sz val="10"/>
      <color rgb="FF000000"/>
      <name val="Arial"/>
    </font>
    <font>
      <u/>
      <sz val="10"/>
      <color rgb="FF1155CC"/>
      <name val="Arial"/>
    </font>
    <font>
      <u/>
      <sz val="10"/>
      <color rgb="FF000000"/>
      <name val="Arial"/>
    </font>
    <font>
      <sz val="10"/>
      <name val="Cambria"/>
    </font>
    <font>
      <sz val="9"/>
      <color rgb="FF333333"/>
      <name val="Arial"/>
    </font>
    <font>
      <u/>
      <sz val="10"/>
      <color rgb="FF002060"/>
      <name val="Arial"/>
    </font>
    <font>
      <u/>
      <sz val="10"/>
      <color rgb="FF000000"/>
      <name val="Arial"/>
    </font>
    <font>
      <sz val="8"/>
      <color rgb="FF000000"/>
      <name val="Arial"/>
    </font>
    <font>
      <sz val="9"/>
      <color rgb="FF551A8B"/>
      <name val="Verdana"/>
    </font>
    <font>
      <u/>
      <sz val="9"/>
      <color rgb="FF551A8B"/>
      <name val="Verdana"/>
    </font>
    <font>
      <u/>
      <sz val="9"/>
      <color rgb="FF551A8B"/>
      <name val="Verdana"/>
    </font>
    <font>
      <sz val="10"/>
      <color rgb="FF633929"/>
      <name val="Arimo"/>
    </font>
    <font>
      <sz val="10"/>
      <color rgb="FF000000"/>
      <name val="Arimo"/>
    </font>
    <font>
      <sz val="12"/>
      <color rgb="FF000000"/>
      <name val="Calibri"/>
    </font>
    <font>
      <u/>
      <sz val="10"/>
      <color rgb="FF0066CC"/>
      <name val="Arial"/>
    </font>
  </fonts>
  <fills count="22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B6D7A8"/>
        <bgColor rgb="FFB6D7A8"/>
      </patternFill>
    </fill>
    <fill>
      <patternFill patternType="solid">
        <fgColor rgb="FFDD7E6B"/>
        <bgColor rgb="FFDD7E6B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E8E8E8"/>
        <bgColor rgb="FFE8E8E8"/>
      </patternFill>
    </fill>
    <fill>
      <patternFill patternType="solid">
        <fgColor rgb="FF00FFFF"/>
        <bgColor rgb="FF00FFFF"/>
      </patternFill>
    </fill>
    <fill>
      <patternFill patternType="solid">
        <fgColor rgb="FFF1C232"/>
        <bgColor rgb="FFF1C232"/>
      </patternFill>
    </fill>
    <fill>
      <patternFill patternType="solid">
        <fgColor rgb="FF8E7CC3"/>
        <bgColor rgb="FF8E7CC3"/>
      </patternFill>
    </fill>
    <fill>
      <patternFill patternType="solid">
        <fgColor rgb="FF6FA8DC"/>
        <bgColor rgb="FF6FA8DC"/>
      </patternFill>
    </fill>
    <fill>
      <patternFill patternType="solid">
        <fgColor rgb="FF4A86E8"/>
        <bgColor rgb="FF4A86E8"/>
      </patternFill>
    </fill>
    <fill>
      <patternFill patternType="solid">
        <fgColor rgb="FFC27BA0"/>
        <bgColor rgb="FFC27BA0"/>
      </patternFill>
    </fill>
    <fill>
      <patternFill patternType="solid">
        <fgColor rgb="FFF8F8F8"/>
        <bgColor rgb="FFF8F8F8"/>
      </patternFill>
    </fill>
    <fill>
      <patternFill patternType="solid">
        <fgColor rgb="FFE06666"/>
        <bgColor rgb="FFE06666"/>
      </patternFill>
    </fill>
    <fill>
      <patternFill patternType="solid">
        <fgColor rgb="FFA25CCC"/>
        <bgColor rgb="FFA25CCC"/>
      </patternFill>
    </fill>
    <fill>
      <patternFill patternType="solid">
        <fgColor rgb="FF134F5C"/>
        <bgColor rgb="FF134F5C"/>
      </patternFill>
    </fill>
    <fill>
      <patternFill patternType="solid">
        <fgColor rgb="FFFDFBFC"/>
        <bgColor rgb="FFFDFBFC"/>
      </patternFill>
    </fill>
    <fill>
      <patternFill patternType="solid">
        <fgColor rgb="FFFFD966"/>
        <bgColor rgb="FFFFD966"/>
      </patternFill>
    </fill>
    <fill>
      <patternFill patternType="solid">
        <fgColor rgb="FFA64D79"/>
        <bgColor rgb="FFA64D79"/>
      </patternFill>
    </fill>
    <fill>
      <patternFill patternType="solid">
        <fgColor rgb="FFCC0000"/>
        <bgColor rgb="FFCC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0" xfId="0" applyFont="1" applyFill="1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4" fillId="3" borderId="0" xfId="0" applyFont="1" applyFill="1" applyAlignment="1"/>
    <xf numFmtId="0" fontId="4" fillId="3" borderId="0" xfId="0" applyFont="1" applyFill="1"/>
    <xf numFmtId="0" fontId="3" fillId="4" borderId="0" xfId="0" applyFont="1" applyFill="1" applyAlignment="1"/>
    <xf numFmtId="0" fontId="2" fillId="5" borderId="0" xfId="0" applyFont="1" applyFill="1" applyAlignment="1">
      <alignment horizontal="center"/>
    </xf>
    <xf numFmtId="0" fontId="5" fillId="4" borderId="0" xfId="0" applyFont="1" applyFill="1" applyAlignment="1"/>
    <xf numFmtId="0" fontId="3" fillId="4" borderId="0" xfId="0" applyFont="1" applyFill="1"/>
    <xf numFmtId="0" fontId="3" fillId="5" borderId="0" xfId="0" applyFont="1" applyFill="1" applyAlignment="1"/>
    <xf numFmtId="0" fontId="6" fillId="0" borderId="0" xfId="0" applyFont="1" applyAlignment="1"/>
    <xf numFmtId="0" fontId="4" fillId="5" borderId="0" xfId="0" applyFont="1" applyFill="1" applyAlignment="1"/>
    <xf numFmtId="0" fontId="4" fillId="5" borderId="0" xfId="0" applyFont="1" applyFill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0" fillId="0" borderId="0" xfId="0" applyFont="1" applyAlignment="1">
      <alignment horizontal="left"/>
    </xf>
    <xf numFmtId="0" fontId="11" fillId="0" borderId="0" xfId="0" applyFont="1" applyAlignment="1"/>
    <xf numFmtId="0" fontId="1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/>
    <xf numFmtId="0" fontId="13" fillId="6" borderId="0" xfId="0" applyFont="1" applyFill="1" applyAlignment="1">
      <alignment horizontal="left"/>
    </xf>
    <xf numFmtId="0" fontId="1" fillId="0" borderId="0" xfId="0" applyFont="1"/>
    <xf numFmtId="0" fontId="14" fillId="0" borderId="0" xfId="0" applyFont="1" applyAlignment="1"/>
    <xf numFmtId="0" fontId="15" fillId="6" borderId="0" xfId="0" applyFont="1" applyFill="1" applyAlignment="1"/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19" fillId="0" borderId="0" xfId="0" applyFont="1" applyAlignment="1"/>
    <xf numFmtId="0" fontId="2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2" fillId="6" borderId="0" xfId="0" applyFont="1" applyFill="1" applyAlignment="1"/>
    <xf numFmtId="0" fontId="23" fillId="0" borderId="0" xfId="0" applyFont="1" applyAlignment="1">
      <alignment horizontal="left"/>
    </xf>
    <xf numFmtId="164" fontId="4" fillId="0" borderId="0" xfId="0" applyNumberFormat="1" applyFont="1" applyAlignment="1"/>
    <xf numFmtId="0" fontId="1" fillId="6" borderId="0" xfId="0" applyFont="1" applyFill="1" applyAlignment="1">
      <alignment horizontal="left"/>
    </xf>
    <xf numFmtId="0" fontId="4" fillId="0" borderId="0" xfId="0" applyFont="1" applyAlignment="1"/>
    <xf numFmtId="0" fontId="1" fillId="0" borderId="0" xfId="0" applyFont="1" applyAlignment="1"/>
    <xf numFmtId="0" fontId="24" fillId="7" borderId="0" xfId="0" applyFont="1" applyFill="1" applyAlignment="1"/>
    <xf numFmtId="0" fontId="24" fillId="7" borderId="0" xfId="0" applyFont="1" applyFill="1" applyAlignment="1"/>
    <xf numFmtId="0" fontId="25" fillId="6" borderId="0" xfId="0" applyFont="1" applyFill="1" applyAlignment="1"/>
    <xf numFmtId="0" fontId="15" fillId="6" borderId="0" xfId="0" applyFont="1" applyFill="1" applyAlignment="1"/>
    <xf numFmtId="0" fontId="26" fillId="0" borderId="0" xfId="0" applyFont="1" applyAlignment="1"/>
    <xf numFmtId="0" fontId="27" fillId="6" borderId="0" xfId="0" applyFont="1" applyFill="1" applyAlignment="1"/>
    <xf numFmtId="0" fontId="15" fillId="6" borderId="0" xfId="0" applyFont="1" applyFill="1" applyAlignment="1">
      <alignment horizontal="left"/>
    </xf>
    <xf numFmtId="0" fontId="28" fillId="6" borderId="0" xfId="0" applyFont="1" applyFill="1" applyAlignment="1">
      <alignment horizontal="left"/>
    </xf>
    <xf numFmtId="0" fontId="3" fillId="8" borderId="0" xfId="0" applyFont="1" applyFill="1" applyAlignment="1"/>
    <xf numFmtId="0" fontId="3" fillId="9" borderId="0" xfId="0" applyFont="1" applyFill="1" applyAlignment="1"/>
    <xf numFmtId="0" fontId="3" fillId="8" borderId="0" xfId="0" applyFont="1" applyFill="1"/>
    <xf numFmtId="0" fontId="3" fillId="9" borderId="0" xfId="0" applyFont="1" applyFill="1"/>
    <xf numFmtId="0" fontId="3" fillId="0" borderId="0" xfId="0" applyFont="1"/>
    <xf numFmtId="0" fontId="29" fillId="0" borderId="0" xfId="0" applyFont="1" applyAlignment="1"/>
    <xf numFmtId="0" fontId="30" fillId="0" borderId="0" xfId="0" applyFont="1" applyAlignment="1"/>
    <xf numFmtId="0" fontId="18" fillId="0" borderId="0" xfId="0" applyFont="1" applyAlignment="1"/>
    <xf numFmtId="0" fontId="31" fillId="0" borderId="0" xfId="0" applyFont="1"/>
    <xf numFmtId="0" fontId="32" fillId="0" borderId="0" xfId="0" applyFont="1"/>
    <xf numFmtId="0" fontId="33" fillId="0" borderId="0" xfId="0" applyFont="1" applyAlignment="1"/>
    <xf numFmtId="0" fontId="3" fillId="10" borderId="0" xfId="0" applyFont="1" applyFill="1" applyAlignment="1"/>
    <xf numFmtId="0" fontId="3" fillId="10" borderId="0" xfId="0" applyFont="1" applyFill="1"/>
    <xf numFmtId="0" fontId="4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34" fillId="0" borderId="0" xfId="0" applyFont="1" applyAlignment="1"/>
    <xf numFmtId="0" fontId="2" fillId="11" borderId="0" xfId="0" applyFont="1" applyFill="1" applyAlignment="1">
      <alignment horizontal="center"/>
    </xf>
    <xf numFmtId="0" fontId="3" fillId="11" borderId="0" xfId="0" applyFont="1" applyFill="1" applyAlignment="1"/>
    <xf numFmtId="0" fontId="3" fillId="12" borderId="0" xfId="0" applyFont="1" applyFill="1" applyAlignment="1"/>
    <xf numFmtId="0" fontId="4" fillId="11" borderId="0" xfId="0" applyFont="1" applyFill="1" applyAlignment="1"/>
    <xf numFmtId="0" fontId="4" fillId="11" borderId="0" xfId="0" applyFont="1" applyFill="1"/>
    <xf numFmtId="0" fontId="35" fillId="6" borderId="0" xfId="0" applyFont="1" applyFill="1" applyAlignment="1">
      <alignment horizontal="left"/>
    </xf>
    <xf numFmtId="0" fontId="36" fillId="6" borderId="0" xfId="0" applyFont="1" applyFill="1" applyAlignment="1">
      <alignment horizontal="left"/>
    </xf>
    <xf numFmtId="0" fontId="3" fillId="13" borderId="0" xfId="0" applyFont="1" applyFill="1" applyAlignment="1"/>
    <xf numFmtId="0" fontId="3" fillId="13" borderId="0" xfId="0" applyFont="1" applyFill="1"/>
    <xf numFmtId="0" fontId="37" fillId="0" borderId="0" xfId="0" applyFont="1" applyAlignment="1"/>
    <xf numFmtId="0" fontId="38" fillId="14" borderId="0" xfId="0" applyFont="1" applyFill="1" applyAlignment="1">
      <alignment horizontal="center"/>
    </xf>
    <xf numFmtId="0" fontId="4" fillId="0" borderId="0" xfId="0" applyFont="1" applyAlignment="1"/>
    <xf numFmtId="0" fontId="2" fillId="15" borderId="0" xfId="0" applyFont="1" applyFill="1" applyAlignment="1"/>
    <xf numFmtId="0" fontId="4" fillId="15" borderId="0" xfId="0" applyFont="1" applyFill="1"/>
    <xf numFmtId="0" fontId="3" fillId="15" borderId="0" xfId="0" applyFont="1" applyFill="1" applyAlignment="1"/>
    <xf numFmtId="0" fontId="4" fillId="15" borderId="0" xfId="0" applyFont="1" applyFill="1" applyAlignment="1"/>
    <xf numFmtId="0" fontId="1" fillId="0" borderId="0" xfId="0" applyFont="1" applyAlignment="1"/>
    <xf numFmtId="0" fontId="3" fillId="16" borderId="0" xfId="0" applyFont="1" applyFill="1" applyAlignment="1"/>
    <xf numFmtId="0" fontId="4" fillId="16" borderId="0" xfId="0" applyFont="1" applyFill="1" applyAlignment="1"/>
    <xf numFmtId="0" fontId="4" fillId="16" borderId="0" xfId="0" applyFont="1" applyFill="1"/>
    <xf numFmtId="0" fontId="2" fillId="17" borderId="0" xfId="0" applyFont="1" applyFill="1" applyAlignment="1"/>
    <xf numFmtId="0" fontId="3" fillId="17" borderId="0" xfId="0" applyFont="1" applyFill="1" applyAlignment="1"/>
    <xf numFmtId="0" fontId="4" fillId="17" borderId="0" xfId="0" applyFont="1" applyFill="1"/>
    <xf numFmtId="0" fontId="39" fillId="0" borderId="0" xfId="0" applyFont="1" applyAlignment="1"/>
    <xf numFmtId="0" fontId="40" fillId="0" borderId="0" xfId="0" applyFont="1" applyAlignment="1"/>
    <xf numFmtId="0" fontId="3" fillId="3" borderId="0" xfId="0" applyFont="1" applyFill="1"/>
    <xf numFmtId="0" fontId="0" fillId="6" borderId="0" xfId="0" applyFont="1" applyFill="1" applyAlignment="1"/>
    <xf numFmtId="0" fontId="41" fillId="6" borderId="0" xfId="0" applyFont="1" applyFill="1" applyAlignment="1"/>
    <xf numFmtId="0" fontId="13" fillId="18" borderId="0" xfId="0" applyFont="1" applyFill="1" applyAlignment="1"/>
    <xf numFmtId="0" fontId="42" fillId="6" borderId="0" xfId="0" applyFont="1" applyFill="1" applyAlignment="1"/>
    <xf numFmtId="0" fontId="43" fillId="6" borderId="0" xfId="0" applyFont="1" applyFill="1" applyAlignment="1"/>
    <xf numFmtId="0" fontId="44" fillId="6" borderId="0" xfId="0" applyFont="1" applyFill="1" applyAlignment="1">
      <alignment horizontal="left"/>
    </xf>
    <xf numFmtId="0" fontId="45" fillId="6" borderId="0" xfId="0" applyFont="1" applyFill="1" applyAlignment="1"/>
    <xf numFmtId="0" fontId="46" fillId="6" borderId="0" xfId="0" applyFont="1" applyFill="1" applyAlignment="1"/>
    <xf numFmtId="0" fontId="4" fillId="9" borderId="0" xfId="0" applyFont="1" applyFill="1" applyAlignment="1"/>
    <xf numFmtId="0" fontId="4" fillId="9" borderId="0" xfId="0" applyFont="1" applyFill="1"/>
    <xf numFmtId="0" fontId="3" fillId="19" borderId="0" xfId="0" applyFont="1" applyFill="1" applyAlignment="1"/>
    <xf numFmtId="0" fontId="3" fillId="19" borderId="0" xfId="0" applyFont="1" applyFill="1"/>
    <xf numFmtId="0" fontId="21" fillId="0" borderId="0" xfId="0" applyFont="1" applyAlignment="1"/>
    <xf numFmtId="0" fontId="4" fillId="4" borderId="0" xfId="0" applyFont="1" applyFill="1"/>
    <xf numFmtId="0" fontId="3" fillId="20" borderId="0" xfId="0" applyFont="1" applyFill="1" applyAlignment="1"/>
    <xf numFmtId="0" fontId="3" fillId="20" borderId="0" xfId="0" applyFont="1" applyFill="1"/>
    <xf numFmtId="0" fontId="3" fillId="21" borderId="0" xfId="0" applyFont="1" applyFill="1" applyAlignment="1"/>
    <xf numFmtId="0" fontId="4" fillId="21" borderId="0" xfId="0" applyFont="1" applyFill="1"/>
    <xf numFmtId="0" fontId="47" fillId="0" borderId="0" xfId="0" applyFont="1" applyAlignment="1"/>
  </cellXfs>
  <cellStyles count="1">
    <cellStyle name="Normal" xfId="0" builtinId="0"/>
  </cellStyles>
  <dxfs count="4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  <dxf>
      <fill>
        <patternFill patternType="solid">
          <fgColor rgb="FF00FF00"/>
          <bgColor rgb="FF00FF0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ikmaq.ednet.ns.ca/" TargetMode="External"/><Relationship Id="rId3" Type="http://schemas.openxmlformats.org/officeDocument/2006/relationships/hyperlink" Target="http://ncns.ca/" TargetMode="External"/><Relationship Id="rId7" Type="http://schemas.openxmlformats.org/officeDocument/2006/relationships/hyperlink" Target="http://www.cbu.ca/indigenous-affairs/unamaki-college/" TargetMode="External"/><Relationship Id="rId2" Type="http://schemas.openxmlformats.org/officeDocument/2006/relationships/hyperlink" Target="http://www.mikmaweydebert.ca/home/welcome/about-mdcc/" TargetMode="External"/><Relationship Id="rId1" Type="http://schemas.openxmlformats.org/officeDocument/2006/relationships/hyperlink" Target="http://kinu.ca/" TargetMode="External"/><Relationship Id="rId6" Type="http://schemas.openxmlformats.org/officeDocument/2006/relationships/hyperlink" Target="http://www.tripartiteforum.com/info/" TargetMode="External"/><Relationship Id="rId5" Type="http://schemas.openxmlformats.org/officeDocument/2006/relationships/hyperlink" Target="http://novascotia.ca/abor/" TargetMode="External"/><Relationship Id="rId4" Type="http://schemas.openxmlformats.org/officeDocument/2006/relationships/hyperlink" Target="http://www.cmmns.com/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ikmaq.ednet.ns.ca/" TargetMode="External"/><Relationship Id="rId3" Type="http://schemas.openxmlformats.org/officeDocument/2006/relationships/hyperlink" Target="http://www.easternwoodland.ca/" TargetMode="External"/><Relationship Id="rId7" Type="http://schemas.openxmlformats.org/officeDocument/2006/relationships/hyperlink" Target="http://www.tripartiteforum.com/info/" TargetMode="External"/><Relationship Id="rId2" Type="http://schemas.openxmlformats.org/officeDocument/2006/relationships/hyperlink" Target="http://firstnationhelp.com/" TargetMode="External"/><Relationship Id="rId1" Type="http://schemas.openxmlformats.org/officeDocument/2006/relationships/hyperlink" Target="http://kinu.ca/" TargetMode="External"/><Relationship Id="rId6" Type="http://schemas.openxmlformats.org/officeDocument/2006/relationships/hyperlink" Target="http://www.mymnfc.com/" TargetMode="External"/><Relationship Id="rId5" Type="http://schemas.openxmlformats.org/officeDocument/2006/relationships/hyperlink" Target="http://ncns.ca/" TargetMode="External"/><Relationship Id="rId4" Type="http://schemas.openxmlformats.org/officeDocument/2006/relationships/hyperlink" Target="http://www.mikmaweydebert.ca/home/welcome/about-mdcc/" TargetMode="External"/><Relationship Id="rId9" Type="http://schemas.openxmlformats.org/officeDocument/2006/relationships/hyperlink" Target="http://novascotia.ca/abor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eritage.nf.ca/about/index.php" TargetMode="External"/><Relationship Id="rId3" Type="http://schemas.openxmlformats.org/officeDocument/2006/relationships/hyperlink" Target="http://www.library.mun.ca/cns/" TargetMode="External"/><Relationship Id="rId7" Type="http://schemas.openxmlformats.org/officeDocument/2006/relationships/hyperlink" Target="http://www.cna.nl.ca/Current-Students/Library-Services.aspx" TargetMode="External"/><Relationship Id="rId2" Type="http://schemas.openxmlformats.org/officeDocument/2006/relationships/hyperlink" Target="http://www.library.mun.ca/qeii/" TargetMode="External"/><Relationship Id="rId1" Type="http://schemas.openxmlformats.org/officeDocument/2006/relationships/hyperlink" Target="https://nlla.ca/" TargetMode="External"/><Relationship Id="rId6" Type="http://schemas.openxmlformats.org/officeDocument/2006/relationships/hyperlink" Target="mailto:Janet.Bangma@mun.ca" TargetMode="External"/><Relationship Id="rId11" Type="http://schemas.openxmlformats.org/officeDocument/2006/relationships/hyperlink" Target="mailto:anla@nf.aibn.com" TargetMode="External"/><Relationship Id="rId5" Type="http://schemas.openxmlformats.org/officeDocument/2006/relationships/hyperlink" Target="http://www.library.mun.ca/hsl/archives/" TargetMode="External"/><Relationship Id="rId10" Type="http://schemas.openxmlformats.org/officeDocument/2006/relationships/hyperlink" Target="http://anla.nf.ca/" TargetMode="External"/><Relationship Id="rId4" Type="http://schemas.openxmlformats.org/officeDocument/2006/relationships/hyperlink" Target="http://collections.mun.ca/" TargetMode="External"/><Relationship Id="rId9" Type="http://schemas.openxmlformats.org/officeDocument/2006/relationships/hyperlink" Target="http://www.newfoundlandlabrador.com/planyourtrip/Detail/210411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rchives@gov.pe.ca" TargetMode="External"/><Relationship Id="rId13" Type="http://schemas.openxmlformats.org/officeDocument/2006/relationships/hyperlink" Target="http://www.abegweit.ca/initiatives/initiatives.php?id=41" TargetMode="External"/><Relationship Id="rId3" Type="http://schemas.openxmlformats.org/officeDocument/2006/relationships/hyperlink" Target="https://apeilibraries.wordpress.com/" TargetMode="External"/><Relationship Id="rId7" Type="http://schemas.openxmlformats.org/officeDocument/2006/relationships/hyperlink" Target="http://www.gov.pe.ca/archives/" TargetMode="External"/><Relationship Id="rId12" Type="http://schemas.openxmlformats.org/officeDocument/2006/relationships/hyperlink" Target="http://mikmaqfamilyresources.ca/" TargetMode="External"/><Relationship Id="rId2" Type="http://schemas.openxmlformats.org/officeDocument/2006/relationships/hyperlink" Target="http://www.ncpei.com/" TargetMode="External"/><Relationship Id="rId1" Type="http://schemas.openxmlformats.org/officeDocument/2006/relationships/hyperlink" Target="http://www.mcpei.ca/" TargetMode="External"/><Relationship Id="rId6" Type="http://schemas.openxmlformats.org/officeDocument/2006/relationships/hyperlink" Target="http://mhpei@gov.pe.ca/" TargetMode="External"/><Relationship Id="rId11" Type="http://schemas.openxmlformats.org/officeDocument/2006/relationships/hyperlink" Target="http://www.awapei.org/home/" TargetMode="External"/><Relationship Id="rId5" Type="http://schemas.openxmlformats.org/officeDocument/2006/relationships/hyperlink" Target="http://www.peimuseum.com/" TargetMode="External"/><Relationship Id="rId10" Type="http://schemas.openxmlformats.org/officeDocument/2006/relationships/hyperlink" Target="https://peiacsw.wordpress.com/" TargetMode="External"/><Relationship Id="rId4" Type="http://schemas.openxmlformats.org/officeDocument/2006/relationships/hyperlink" Target="http://www.library.pe.ca/index.php3?number=1054400&amp;lang=E" TargetMode="External"/><Relationship Id="rId9" Type="http://schemas.openxmlformats.org/officeDocument/2006/relationships/hyperlink" Target="http://www.gov.pe.ca/aboriginalaffairs/archaeology" TargetMode="External"/><Relationship Id="rId14" Type="http://schemas.openxmlformats.org/officeDocument/2006/relationships/hyperlink" Target="mailto:mbaird@abegweithealth.ca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ilisaqsivik.ca/" TargetMode="External"/><Relationship Id="rId3" Type="http://schemas.openxmlformats.org/officeDocument/2006/relationships/hyperlink" Target="http://www.arcticcollege.ca/" TargetMode="External"/><Relationship Id="rId7" Type="http://schemas.openxmlformats.org/officeDocument/2006/relationships/hyperlink" Target="http://www.kitikmeotheritage.ca/" TargetMode="External"/><Relationship Id="rId2" Type="http://schemas.openxmlformats.org/officeDocument/2006/relationships/hyperlink" Target="http://www.ilitaqsiniq.ca/" TargetMode="External"/><Relationship Id="rId1" Type="http://schemas.openxmlformats.org/officeDocument/2006/relationships/hyperlink" Target="https://nunavutlibraryassociation.ca/" TargetMode="External"/><Relationship Id="rId6" Type="http://schemas.openxmlformats.org/officeDocument/2006/relationships/hyperlink" Target="http://www.skillsnunavut.ca/" TargetMode="External"/><Relationship Id="rId5" Type="http://schemas.openxmlformats.org/officeDocument/2006/relationships/hyperlink" Target="http://publiclibraries.nu.ca/site/main/npls/" TargetMode="External"/><Relationship Id="rId10" Type="http://schemas.openxmlformats.org/officeDocument/2006/relationships/hyperlink" Target="http://www.pulaarvik.ca/" TargetMode="External"/><Relationship Id="rId4" Type="http://schemas.openxmlformats.org/officeDocument/2006/relationships/hyperlink" Target="http://pauktuutit.ca/" TargetMode="External"/><Relationship Id="rId9" Type="http://schemas.openxmlformats.org/officeDocument/2006/relationships/hyperlink" Target="http://ilisaqsivik.ca/contact-us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shari-lynne.maclellan@gov.yk.ca" TargetMode="External"/><Relationship Id="rId3" Type="http://schemas.openxmlformats.org/officeDocument/2006/relationships/hyperlink" Target="http://www.ypl.gov.yk.ca/" TargetMode="External"/><Relationship Id="rId7" Type="http://schemas.openxmlformats.org/officeDocument/2006/relationships/hyperlink" Target="http://www.ynlc.ca/" TargetMode="External"/><Relationship Id="rId2" Type="http://schemas.openxmlformats.org/officeDocument/2006/relationships/hyperlink" Target="mailto:yukonlibraryassociation@gmail.com" TargetMode="External"/><Relationship Id="rId1" Type="http://schemas.openxmlformats.org/officeDocument/2006/relationships/hyperlink" Target="https://yukonlibraryassociation.com/" TargetMode="External"/><Relationship Id="rId6" Type="http://schemas.openxmlformats.org/officeDocument/2006/relationships/hyperlink" Target="mailto:yukon.archives@gov.yk.ca" TargetMode="External"/><Relationship Id="rId5" Type="http://schemas.openxmlformats.org/officeDocument/2006/relationships/hyperlink" Target="http://www.tc.gov.yk.ca/archives.html" TargetMode="External"/><Relationship Id="rId4" Type="http://schemas.openxmlformats.org/officeDocument/2006/relationships/hyperlink" Target="mailto:inquiry.desk@gov.yk.ca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wnhc.ca/" TargetMode="External"/><Relationship Id="rId2" Type="http://schemas.openxmlformats.org/officeDocument/2006/relationships/hyperlink" Target="http://www.nwtarchives.ca/" TargetMode="External"/><Relationship Id="rId1" Type="http://schemas.openxmlformats.org/officeDocument/2006/relationships/hyperlink" Target="https://nwtlibraryassociation.wordpress.com/" TargetMode="External"/><Relationship Id="rId5" Type="http://schemas.openxmlformats.org/officeDocument/2006/relationships/hyperlink" Target="http://www.ahf.ca/about-us" TargetMode="External"/><Relationship Id="rId4" Type="http://schemas.openxmlformats.org/officeDocument/2006/relationships/hyperlink" Target="mailto:sarah_carr-locke@gov.nt.ca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rcanuel@cea-ace.ca" TargetMode="External"/><Relationship Id="rId1" Type="http://schemas.openxmlformats.org/officeDocument/2006/relationships/hyperlink" Target="mailto:mcooke@cea-ace.c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useum@haidagwaii.net" TargetMode="External"/><Relationship Id="rId13" Type="http://schemas.openxmlformats.org/officeDocument/2006/relationships/hyperlink" Target="http://museumofnorthernbc.com/" TargetMode="External"/><Relationship Id="rId18" Type="http://schemas.openxmlformats.org/officeDocument/2006/relationships/hyperlink" Target="http://www.umista.ca/" TargetMode="External"/><Relationship Id="rId26" Type="http://schemas.openxmlformats.org/officeDocument/2006/relationships/hyperlink" Target="mailto:execdir@bcla.bc.ca" TargetMode="External"/><Relationship Id="rId3" Type="http://schemas.openxmlformats.org/officeDocument/2006/relationships/hyperlink" Target="http://royalbcmuseum.bc.ca/bcarchives/" TargetMode="External"/><Relationship Id="rId21" Type="http://schemas.openxmlformats.org/officeDocument/2006/relationships/hyperlink" Target="mailto:archives@uvic.ca" TargetMode="External"/><Relationship Id="rId7" Type="http://schemas.openxmlformats.org/officeDocument/2006/relationships/hyperlink" Target="http://haidaheritagecentre.com/" TargetMode="External"/><Relationship Id="rId12" Type="http://schemas.openxmlformats.org/officeDocument/2006/relationships/hyperlink" Target="http://www.museumatcapemudge.com/" TargetMode="External"/><Relationship Id="rId17" Type="http://schemas.openxmlformats.org/officeDocument/2006/relationships/hyperlink" Target="http://moa.ubc.ca/library-archives/" TargetMode="External"/><Relationship Id="rId25" Type="http://schemas.openxmlformats.org/officeDocument/2006/relationships/hyperlink" Target="https://bclaconnect.ca/" TargetMode="External"/><Relationship Id="rId2" Type="http://schemas.openxmlformats.org/officeDocument/2006/relationships/hyperlink" Target="mailto:info@aabc.ca?subject=Contact%20the%20AABC" TargetMode="External"/><Relationship Id="rId16" Type="http://schemas.openxmlformats.org/officeDocument/2006/relationships/hyperlink" Target="mailto:hebbard@sfu.ca" TargetMode="External"/><Relationship Id="rId20" Type="http://schemas.openxmlformats.org/officeDocument/2006/relationships/hyperlink" Target="http://library.uvic.ca/archives/" TargetMode="External"/><Relationship Id="rId29" Type="http://schemas.openxmlformats.org/officeDocument/2006/relationships/hyperlink" Target="http://www.indigitization.ca/" TargetMode="External"/><Relationship Id="rId1" Type="http://schemas.openxmlformats.org/officeDocument/2006/relationships/hyperlink" Target="http://aabc.ca/" TargetMode="External"/><Relationship Id="rId6" Type="http://schemas.openxmlformats.org/officeDocument/2006/relationships/hyperlink" Target="mailto:mblack@royalbcmuseum.bc.ca" TargetMode="External"/><Relationship Id="rId11" Type="http://schemas.openxmlformats.org/officeDocument/2006/relationships/hyperlink" Target="http://www.museumatcapemudge.com/" TargetMode="External"/><Relationship Id="rId24" Type="http://schemas.openxmlformats.org/officeDocument/2006/relationships/hyperlink" Target="https://bclaconnect.ca/fnig/" TargetMode="External"/><Relationship Id="rId32" Type="http://schemas.openxmlformats.org/officeDocument/2006/relationships/hyperlink" Target="mailto:library@ubcic.bc.ca" TargetMode="External"/><Relationship Id="rId5" Type="http://schemas.openxmlformats.org/officeDocument/2006/relationships/hyperlink" Target="http://royalbcmuseum.bc.ca/about/explore/featured-collections/first-nations-collections" TargetMode="External"/><Relationship Id="rId15" Type="http://schemas.openxmlformats.org/officeDocument/2006/relationships/hyperlink" Target="http://www.sfu.ca/archives/" TargetMode="External"/><Relationship Id="rId23" Type="http://schemas.openxmlformats.org/officeDocument/2006/relationships/hyperlink" Target="mailto:kate.russell@vpl.ca" TargetMode="External"/><Relationship Id="rId28" Type="http://schemas.openxmlformats.org/officeDocument/2006/relationships/hyperlink" Target="http://reconciliationcanada.ca/about/about-us/" TargetMode="External"/><Relationship Id="rId10" Type="http://schemas.openxmlformats.org/officeDocument/2006/relationships/hyperlink" Target="mailto:gncorp1@gmail.com" TargetMode="External"/><Relationship Id="rId19" Type="http://schemas.openxmlformats.org/officeDocument/2006/relationships/hyperlink" Target="mailto:info@umista.ca" TargetMode="External"/><Relationship Id="rId31" Type="http://schemas.openxmlformats.org/officeDocument/2006/relationships/hyperlink" Target="http://www.ubcic.bc.ca/library" TargetMode="External"/><Relationship Id="rId4" Type="http://schemas.openxmlformats.org/officeDocument/2006/relationships/hyperlink" Target="mailto:jlohman@royalbcmuseum.bc.ca" TargetMode="External"/><Relationship Id="rId9" Type="http://schemas.openxmlformats.org/officeDocument/2006/relationships/hyperlink" Target="http://haidaheritagecentre.com/" TargetMode="External"/><Relationship Id="rId14" Type="http://schemas.openxmlformats.org/officeDocument/2006/relationships/hyperlink" Target="mailto:mnbc@citytel.net" TargetMode="External"/><Relationship Id="rId22" Type="http://schemas.openxmlformats.org/officeDocument/2006/relationships/hyperlink" Target="http://www.vpl.ca/find/cat/C1000/" TargetMode="External"/><Relationship Id="rId27" Type="http://schemas.openxmlformats.org/officeDocument/2006/relationships/hyperlink" Target="http://www.fns.bc.ca/" TargetMode="External"/><Relationship Id="rId30" Type="http://schemas.openxmlformats.org/officeDocument/2006/relationships/hyperlink" Target="mailto:sarah.dupont@ubc.ca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saskatoonnativecircleministry.webs.com/" TargetMode="External"/><Relationship Id="rId117" Type="http://schemas.openxmlformats.org/officeDocument/2006/relationships/hyperlink" Target="http://www.lcccentral.ca/" TargetMode="External"/><Relationship Id="rId21" Type="http://schemas.openxmlformats.org/officeDocument/2006/relationships/hyperlink" Target="http://www.frontiercollege.ca/" TargetMode="External"/><Relationship Id="rId42" Type="http://schemas.openxmlformats.org/officeDocument/2006/relationships/hyperlink" Target="http://www.saskatoonlibrary.ca/" TargetMode="External"/><Relationship Id="rId47" Type="http://schemas.openxmlformats.org/officeDocument/2006/relationships/hyperlink" Target="mailto:info@crcna.org" TargetMode="External"/><Relationship Id="rId63" Type="http://schemas.openxmlformats.org/officeDocument/2006/relationships/hyperlink" Target="http://www.rbe.sk.ca/" TargetMode="External"/><Relationship Id="rId68" Type="http://schemas.openxmlformats.org/officeDocument/2006/relationships/hyperlink" Target="http://www.sicc.sk.ca/" TargetMode="External"/><Relationship Id="rId84" Type="http://schemas.openxmlformats.org/officeDocument/2006/relationships/hyperlink" Target="http://www.cumfi.org/" TargetMode="External"/><Relationship Id="rId89" Type="http://schemas.openxmlformats.org/officeDocument/2006/relationships/hyperlink" Target="http://www.sktc.sk.ca/uploads/media/KITASKINAW-Inventory-2014.pdf" TargetMode="External"/><Relationship Id="rId112" Type="http://schemas.openxmlformats.org/officeDocument/2006/relationships/hyperlink" Target="http://saskmuseums.org/museums/detail/gravelbourg-district-museum" TargetMode="External"/><Relationship Id="rId133" Type="http://schemas.openxmlformats.org/officeDocument/2006/relationships/hyperlink" Target="http://www.saskatoonrcdiocese.com/" TargetMode="External"/><Relationship Id="rId138" Type="http://schemas.openxmlformats.org/officeDocument/2006/relationships/hyperlink" Target="http://www.histoiresk.ca/" TargetMode="External"/><Relationship Id="rId16" Type="http://schemas.openxmlformats.org/officeDocument/2006/relationships/hyperlink" Target="http://www.usask.ca/" TargetMode="External"/><Relationship Id="rId107" Type="http://schemas.openxmlformats.org/officeDocument/2006/relationships/hyperlink" Target="http://fnuniv.ca/library" TargetMode="External"/><Relationship Id="rId11" Type="http://schemas.openxmlformats.org/officeDocument/2006/relationships/hyperlink" Target="http://www.saskatoonpolice.ca/" TargetMode="External"/><Relationship Id="rId32" Type="http://schemas.openxmlformats.org/officeDocument/2006/relationships/hyperlink" Target="http://www.unitedwaysaskatoon.ca/" TargetMode="External"/><Relationship Id="rId37" Type="http://schemas.openxmlformats.org/officeDocument/2006/relationships/hyperlink" Target="mailto:ucskco@skconf.ca" TargetMode="External"/><Relationship Id="rId53" Type="http://schemas.openxmlformats.org/officeDocument/2006/relationships/hyperlink" Target="mailto:allan.adam@sasktel.net" TargetMode="External"/><Relationship Id="rId58" Type="http://schemas.openxmlformats.org/officeDocument/2006/relationships/hyperlink" Target="http://www.rqhealth.ca/facilities/randall-kinship-centre" TargetMode="External"/><Relationship Id="rId74" Type="http://schemas.openxmlformats.org/officeDocument/2006/relationships/hyperlink" Target="http://www.canadianaboriginalveterans.ca/" TargetMode="External"/><Relationship Id="rId79" Type="http://schemas.openxmlformats.org/officeDocument/2006/relationships/hyperlink" Target="http://www.gtnt.ca/" TargetMode="External"/><Relationship Id="rId102" Type="http://schemas.openxmlformats.org/officeDocument/2006/relationships/hyperlink" Target="http://www.cmmmcutknife.ca/Home" TargetMode="External"/><Relationship Id="rId123" Type="http://schemas.openxmlformats.org/officeDocument/2006/relationships/hyperlink" Target="http://www.northerngatewaymuseum.com/" TargetMode="External"/><Relationship Id="rId128" Type="http://schemas.openxmlformats.org/officeDocument/2006/relationships/hyperlink" Target="http://www.saskarchives.com/" TargetMode="External"/><Relationship Id="rId144" Type="http://schemas.openxmlformats.org/officeDocument/2006/relationships/hyperlink" Target="http://www.uregina.ca/library/archives/index.shtml" TargetMode="External"/><Relationship Id="rId149" Type="http://schemas.openxmlformats.org/officeDocument/2006/relationships/hyperlink" Target="http://watrousheritage.ca/" TargetMode="External"/><Relationship Id="rId5" Type="http://schemas.openxmlformats.org/officeDocument/2006/relationships/hyperlink" Target="http://www.saskatoonhealthregion.ca/" TargetMode="External"/><Relationship Id="rId90" Type="http://schemas.openxmlformats.org/officeDocument/2006/relationships/hyperlink" Target="http://www.ehealth-north.sk.ca/resources/padir_cultural_services.pdf" TargetMode="External"/><Relationship Id="rId95" Type="http://schemas.openxmlformats.org/officeDocument/2006/relationships/hyperlink" Target="http://www.humboldtmuseum.ca/story_archives.html" TargetMode="External"/><Relationship Id="rId22" Type="http://schemas.openxmlformats.org/officeDocument/2006/relationships/hyperlink" Target="mailto:information@frontiercollege.ca" TargetMode="External"/><Relationship Id="rId27" Type="http://schemas.openxmlformats.org/officeDocument/2006/relationships/hyperlink" Target="mailto:beverleyshep@gmail.com" TargetMode="External"/><Relationship Id="rId43" Type="http://schemas.openxmlformats.org/officeDocument/2006/relationships/hyperlink" Target="mailto:askus@saskatoonlibrary.ca" TargetMode="External"/><Relationship Id="rId48" Type="http://schemas.openxmlformats.org/officeDocument/2006/relationships/hyperlink" Target="http://www.northcentralfamilycentre.ca/" TargetMode="External"/><Relationship Id="rId64" Type="http://schemas.openxmlformats.org/officeDocument/2006/relationships/hyperlink" Target="http://www.mamaweyatitan.ca/" TargetMode="External"/><Relationship Id="rId69" Type="http://schemas.openxmlformats.org/officeDocument/2006/relationships/hyperlink" Target="http://www.sief.sk.ca/" TargetMode="External"/><Relationship Id="rId113" Type="http://schemas.openxmlformats.org/officeDocument/2006/relationships/hyperlink" Target="http://www.jaspercenre.ca/" TargetMode="External"/><Relationship Id="rId118" Type="http://schemas.openxmlformats.org/officeDocument/2006/relationships/hyperlink" Target="http://cityofmelfort.ca/Visitors/Things_To-Do/Melfort_District_Museum/" TargetMode="External"/><Relationship Id="rId134" Type="http://schemas.openxmlformats.org/officeDocument/2006/relationships/hyperlink" Target="http://www.shfs.ca/" TargetMode="External"/><Relationship Id="rId139" Type="http://schemas.openxmlformats.org/officeDocument/2006/relationships/hyperlink" Target="http://stmcollege.ca/library/archives.php" TargetMode="External"/><Relationship Id="rId80" Type="http://schemas.openxmlformats.org/officeDocument/2006/relationships/hyperlink" Target="http://www.scyapinc.org/" TargetMode="External"/><Relationship Id="rId85" Type="http://schemas.openxmlformats.org/officeDocument/2006/relationships/hyperlink" Target="https://www.royalsaskmuseum.ca/" TargetMode="External"/><Relationship Id="rId150" Type="http://schemas.openxmlformats.org/officeDocument/2006/relationships/hyperlink" Target="http://www.wdm.ca/" TargetMode="External"/><Relationship Id="rId3" Type="http://schemas.openxmlformats.org/officeDocument/2006/relationships/hyperlink" Target="http://www.simfc.ca/" TargetMode="External"/><Relationship Id="rId12" Type="http://schemas.openxmlformats.org/officeDocument/2006/relationships/hyperlink" Target="mailto:PoliceService@Saskatoon.ca" TargetMode="External"/><Relationship Id="rId17" Type="http://schemas.openxmlformats.org/officeDocument/2006/relationships/hyperlink" Target="http://www.siga.sk.ca/" TargetMode="External"/><Relationship Id="rId25" Type="http://schemas.openxmlformats.org/officeDocument/2006/relationships/hyperlink" Target="mailto:%20riversdalelove@gmail.com" TargetMode="External"/><Relationship Id="rId33" Type="http://schemas.openxmlformats.org/officeDocument/2006/relationships/hyperlink" Target="http://www.canadianroots.ca/" TargetMode="External"/><Relationship Id="rId38" Type="http://schemas.openxmlformats.org/officeDocument/2006/relationships/hyperlink" Target="http://www.archregina.sk.ca/" TargetMode="External"/><Relationship Id="rId46" Type="http://schemas.openxmlformats.org/officeDocument/2006/relationships/hyperlink" Target="http://www.crcna.org/aboriginal/indian-metis-christian-fellowship-regina" TargetMode="External"/><Relationship Id="rId59" Type="http://schemas.openxmlformats.org/officeDocument/2006/relationships/hyperlink" Target="mailto:communications@rqhealth.ca" TargetMode="External"/><Relationship Id="rId67" Type="http://schemas.openxmlformats.org/officeDocument/2006/relationships/hyperlink" Target="http://www.royalsaskmuseum.ca/" TargetMode="External"/><Relationship Id="rId103" Type="http://schemas.openxmlformats.org/officeDocument/2006/relationships/hyperlink" Target="http://www.dancesask.com/" TargetMode="External"/><Relationship Id="rId108" Type="http://schemas.openxmlformats.org/officeDocument/2006/relationships/hyperlink" Target="http://www.firstpresregina.ca/" TargetMode="External"/><Relationship Id="rId116" Type="http://schemas.openxmlformats.org/officeDocument/2006/relationships/hyperlink" Target="http://www.lloydminsterarchives.ca/" TargetMode="External"/><Relationship Id="rId124" Type="http://schemas.openxmlformats.org/officeDocument/2006/relationships/hyperlink" Target="http://www.pnls.lib.sk.ca/" TargetMode="External"/><Relationship Id="rId129" Type="http://schemas.openxmlformats.org/officeDocument/2006/relationships/hyperlink" Target="http://www.ehrlo.com/" TargetMode="External"/><Relationship Id="rId137" Type="http://schemas.openxmlformats.org/officeDocument/2006/relationships/hyperlink" Target="http://www.saskatoonlibrary.ca/localhistory" TargetMode="External"/><Relationship Id="rId20" Type="http://schemas.openxmlformats.org/officeDocument/2006/relationships/hyperlink" Target="mailto:ad@gtnt.ca" TargetMode="External"/><Relationship Id="rId41" Type="http://schemas.openxmlformats.org/officeDocument/2006/relationships/hyperlink" Target="mailto:synod@sasktel.net" TargetMode="External"/><Relationship Id="rId54" Type="http://schemas.openxmlformats.org/officeDocument/2006/relationships/hyperlink" Target="http://www.steppingstoneschildcareregina.com/" TargetMode="External"/><Relationship Id="rId62" Type="http://schemas.openxmlformats.org/officeDocument/2006/relationships/hyperlink" Target="http://www.fnuniv.ca/" TargetMode="External"/><Relationship Id="rId70" Type="http://schemas.openxmlformats.org/officeDocument/2006/relationships/hyperlink" Target="http://www.saskpolytech.ca/" TargetMode="External"/><Relationship Id="rId75" Type="http://schemas.openxmlformats.org/officeDocument/2006/relationships/hyperlink" Target="https://wanuskewin.com/" TargetMode="External"/><Relationship Id="rId83" Type="http://schemas.openxmlformats.org/officeDocument/2006/relationships/hyperlink" Target="http://www.fsin.com/" TargetMode="External"/><Relationship Id="rId88" Type="http://schemas.openxmlformats.org/officeDocument/2006/relationships/hyperlink" Target="http://www.unitedwaysaskatoon.ca/me/uploads/2015/01/KITASKINAW-FINAL-WEB-FULL.pdf" TargetMode="External"/><Relationship Id="rId91" Type="http://schemas.openxmlformats.org/officeDocument/2006/relationships/hyperlink" Target="http://www.saskculture.ca/network/members/member-directory" TargetMode="External"/><Relationship Id="rId96" Type="http://schemas.openxmlformats.org/officeDocument/2006/relationships/hyperlink" Target="http://biggarmuseum.webs.com/" TargetMode="External"/><Relationship Id="rId111" Type="http://schemas.openxmlformats.org/officeDocument/2006/relationships/hyperlink" Target="http://www.shaunavonmuseum.ca/" TargetMode="External"/><Relationship Id="rId132" Type="http://schemas.openxmlformats.org/officeDocument/2006/relationships/hyperlink" Target="http://www.padiocese.sk.ca/" TargetMode="External"/><Relationship Id="rId140" Type="http://schemas.openxmlformats.org/officeDocument/2006/relationships/hyperlink" Target="http://www.stthomaswesleyuc.ca/" TargetMode="External"/><Relationship Id="rId145" Type="http://schemas.openxmlformats.org/officeDocument/2006/relationships/hyperlink" Target="http://library.usask.ca/archives/" TargetMode="External"/><Relationship Id="rId1" Type="http://schemas.openxmlformats.org/officeDocument/2006/relationships/hyperlink" Target="http://www.potashcorp.com/" TargetMode="External"/><Relationship Id="rId6" Type="http://schemas.openxmlformats.org/officeDocument/2006/relationships/hyperlink" Target="mailto:general.inquiries@saskatoonhealthregion.ca" TargetMode="External"/><Relationship Id="rId15" Type="http://schemas.openxmlformats.org/officeDocument/2006/relationships/hyperlink" Target="mailto:info@gscs.sk.ca" TargetMode="External"/><Relationship Id="rId23" Type="http://schemas.openxmlformats.org/officeDocument/2006/relationships/hyperlink" Target="http://www.saskbbbs.ca/" TargetMode="External"/><Relationship Id="rId28" Type="http://schemas.openxmlformats.org/officeDocument/2006/relationships/hyperlink" Target="http://www.sods.sk.ca/" TargetMode="External"/><Relationship Id="rId36" Type="http://schemas.openxmlformats.org/officeDocument/2006/relationships/hyperlink" Target="http://www.sk.united-church.ca/" TargetMode="External"/><Relationship Id="rId49" Type="http://schemas.openxmlformats.org/officeDocument/2006/relationships/hyperlink" Target="mailto:executive.director@northcentralfamilycentre.ca" TargetMode="External"/><Relationship Id="rId57" Type="http://schemas.openxmlformats.org/officeDocument/2006/relationships/hyperlink" Target="http://www.fnuniv.ca/elders" TargetMode="External"/><Relationship Id="rId106" Type="http://schemas.openxmlformats.org/officeDocument/2006/relationships/hyperlink" Target="http://www.elcic.ca/" TargetMode="External"/><Relationship Id="rId114" Type="http://schemas.openxmlformats.org/officeDocument/2006/relationships/hyperlink" Target="https://lssap.wordpress.com/" TargetMode="External"/><Relationship Id="rId119" Type="http://schemas.openxmlformats.org/officeDocument/2006/relationships/hyperlink" Target="http://www.mhss.sk.ca/" TargetMode="External"/><Relationship Id="rId127" Type="http://schemas.openxmlformats.org/officeDocument/2006/relationships/hyperlink" Target="http://historypa.com/" TargetMode="External"/><Relationship Id="rId10" Type="http://schemas.openxmlformats.org/officeDocument/2006/relationships/hyperlink" Target="http://www.sktc.sk.ca/" TargetMode="External"/><Relationship Id="rId31" Type="http://schemas.openxmlformats.org/officeDocument/2006/relationships/hyperlink" Target="mailto:amanda.clarke@gov.sk.ca?subject=&amp;cc=&amp;bcc=&amp;body=" TargetMode="External"/><Relationship Id="rId44" Type="http://schemas.openxmlformats.org/officeDocument/2006/relationships/hyperlink" Target="http://www.rqhealth.ca/" TargetMode="External"/><Relationship Id="rId52" Type="http://schemas.openxmlformats.org/officeDocument/2006/relationships/hyperlink" Target="http://www.allanadam.com/index.php?page+first-nation-language-speaking-circle" TargetMode="External"/><Relationship Id="rId60" Type="http://schemas.openxmlformats.org/officeDocument/2006/relationships/hyperlink" Target="http://www.circleproject.ca/" TargetMode="External"/><Relationship Id="rId65" Type="http://schemas.openxmlformats.org/officeDocument/2006/relationships/hyperlink" Target="http://www.reginalibrary.ca/" TargetMode="External"/><Relationship Id="rId73" Type="http://schemas.openxmlformats.org/officeDocument/2006/relationships/hyperlink" Target="http://www.wanuskewin.com/" TargetMode="External"/><Relationship Id="rId78" Type="http://schemas.openxmlformats.org/officeDocument/2006/relationships/hyperlink" Target="https://students.usask.ca/aboriginal/" TargetMode="External"/><Relationship Id="rId81" Type="http://schemas.openxmlformats.org/officeDocument/2006/relationships/hyperlink" Target="http://www.usask.ca/nativelaw/" TargetMode="External"/><Relationship Id="rId86" Type="http://schemas.openxmlformats.org/officeDocument/2006/relationships/hyperlink" Target="https://www.gscs.ca/studentsandfamilities/schools/OSK" TargetMode="External"/><Relationship Id="rId94" Type="http://schemas.openxmlformats.org/officeDocument/2006/relationships/hyperlink" Target="http://www.anglicandiocesesaskatoon.com/" TargetMode="External"/><Relationship Id="rId99" Type="http://schemas.openxmlformats.org/officeDocument/2006/relationships/hyperlink" Target="http://www.regina.ca/Page136.aspx" TargetMode="External"/><Relationship Id="rId101" Type="http://schemas.openxmlformats.org/officeDocument/2006/relationships/hyperlink" Target="http://www.yorkton.ca/history/" TargetMode="External"/><Relationship Id="rId122" Type="http://schemas.openxmlformats.org/officeDocument/2006/relationships/hyperlink" Target="http://www.muskeylake.com/about-muskey-lake/history/" TargetMode="External"/><Relationship Id="rId130" Type="http://schemas.openxmlformats.org/officeDocument/2006/relationships/hyperlink" Target="http://www.reginabeach.ca/services/museum/" TargetMode="External"/><Relationship Id="rId135" Type="http://schemas.openxmlformats.org/officeDocument/2006/relationships/hyperlink" Target="http://www.sicc.sk.ca/" TargetMode="External"/><Relationship Id="rId143" Type="http://schemas.openxmlformats.org/officeDocument/2006/relationships/hyperlink" Target="http://www.sk.united-church.ca/archives" TargetMode="External"/><Relationship Id="rId148" Type="http://schemas.openxmlformats.org/officeDocument/2006/relationships/hyperlink" Target="http://www.ursulines.ca/history/history.html" TargetMode="External"/><Relationship Id="rId4" Type="http://schemas.openxmlformats.org/officeDocument/2006/relationships/hyperlink" Target="mailto:reception_SIMFC@shaw.ca" TargetMode="External"/><Relationship Id="rId9" Type="http://schemas.openxmlformats.org/officeDocument/2006/relationships/hyperlink" Target="mailto:receptionist@otc.ca" TargetMode="External"/><Relationship Id="rId13" Type="http://schemas.openxmlformats.org/officeDocument/2006/relationships/hyperlink" Target="http://www.spsd.sk.ca/" TargetMode="External"/><Relationship Id="rId18" Type="http://schemas.openxmlformats.org/officeDocument/2006/relationships/hyperlink" Target="mailto:siga@siga.sk.ca" TargetMode="External"/><Relationship Id="rId39" Type="http://schemas.openxmlformats.org/officeDocument/2006/relationships/hyperlink" Target="mailto:jfellinger@archregina.sk.ca" TargetMode="External"/><Relationship Id="rId109" Type="http://schemas.openxmlformats.org/officeDocument/2006/relationships/hyperlink" Target="http://www.cr_canada.org/en/node/528c" TargetMode="External"/><Relationship Id="rId34" Type="http://schemas.openxmlformats.org/officeDocument/2006/relationships/hyperlink" Target="http://www.eaglefeathernews.com/" TargetMode="External"/><Relationship Id="rId50" Type="http://schemas.openxmlformats.org/officeDocument/2006/relationships/hyperlink" Target="http://www.chiliforchildren.ca/" TargetMode="External"/><Relationship Id="rId55" Type="http://schemas.openxmlformats.org/officeDocument/2006/relationships/hyperlink" Target="http://www.lmchildcare.com/" TargetMode="External"/><Relationship Id="rId76" Type="http://schemas.openxmlformats.org/officeDocument/2006/relationships/hyperlink" Target="http://www.dlric.org/" TargetMode="External"/><Relationship Id="rId97" Type="http://schemas.openxmlformats.org/officeDocument/2006/relationships/hyperlink" Target="http://www.briercrest.ca/" TargetMode="External"/><Relationship Id="rId104" Type="http://schemas.openxmlformats.org/officeDocument/2006/relationships/hyperlink" Target="http://saskmuseums.org/museums/detail/esterhazy-community-museum" TargetMode="External"/><Relationship Id="rId120" Type="http://schemas.openxmlformats.org/officeDocument/2006/relationships/hyperlink" Target="http://www.mn-s.ca/" TargetMode="External"/><Relationship Id="rId125" Type="http://schemas.openxmlformats.org/officeDocument/2006/relationships/hyperlink" Target="http://www.saskatoondiocese.com/" TargetMode="External"/><Relationship Id="rId141" Type="http://schemas.openxmlformats.org/officeDocument/2006/relationships/hyperlink" Target="http://www.swiftcurrent.ca/divisions/community-services/culture/swift-current-museum" TargetMode="External"/><Relationship Id="rId146" Type="http://schemas.openxmlformats.org/officeDocument/2006/relationships/hyperlink" Target="http://www.crc-canada.org/en/node/609" TargetMode="External"/><Relationship Id="rId7" Type="http://schemas.openxmlformats.org/officeDocument/2006/relationships/hyperlink" Target="http://www.siit.sk.ca/" TargetMode="External"/><Relationship Id="rId71" Type="http://schemas.openxmlformats.org/officeDocument/2006/relationships/hyperlink" Target="http://www.nortep-norpac.sk.ca/" TargetMode="External"/><Relationship Id="rId92" Type="http://schemas.openxmlformats.org/officeDocument/2006/relationships/hyperlink" Target="http://www.allensapp.com/" TargetMode="External"/><Relationship Id="rId2" Type="http://schemas.openxmlformats.org/officeDocument/2006/relationships/hyperlink" Target="http://www.afcs.ca/" TargetMode="External"/><Relationship Id="rId29" Type="http://schemas.openxmlformats.org/officeDocument/2006/relationships/hyperlink" Target="mailto:skopendoor@sods.sk.ca" TargetMode="External"/><Relationship Id="rId24" Type="http://schemas.openxmlformats.org/officeDocument/2006/relationships/hyperlink" Target="http://www.riversdalelove.com/" TargetMode="External"/><Relationship Id="rId40" Type="http://schemas.openxmlformats.org/officeDocument/2006/relationships/hyperlink" Target="http://www.skdiocese.com/" TargetMode="External"/><Relationship Id="rId45" Type="http://schemas.openxmlformats.org/officeDocument/2006/relationships/hyperlink" Target="mailto:communications@rqhealth.ca" TargetMode="External"/><Relationship Id="rId66" Type="http://schemas.openxmlformats.org/officeDocument/2006/relationships/hyperlink" Target="http://www.gdins.org/" TargetMode="External"/><Relationship Id="rId87" Type="http://schemas.openxmlformats.org/officeDocument/2006/relationships/hyperlink" Target="https://www.saskatoonhealthregion.ca/locations_services/Services/fnmh/service/Documents/Resources-FNMSH/Me%20Ta%20We%20Tan%20Resource%20directory%20-%20City%20Of%20Saskatoon.pdf" TargetMode="External"/><Relationship Id="rId110" Type="http://schemas.openxmlformats.org/officeDocument/2006/relationships/hyperlink" Target="http://www.gdins.org/" TargetMode="External"/><Relationship Id="rId115" Type="http://schemas.openxmlformats.org/officeDocument/2006/relationships/hyperlink" Target="mailto:hroy@pnls.lib.sk.ca" TargetMode="External"/><Relationship Id="rId131" Type="http://schemas.openxmlformats.org/officeDocument/2006/relationships/hyperlink" Target="http://www.archregina.sk.ca/" TargetMode="External"/><Relationship Id="rId136" Type="http://schemas.openxmlformats.org/officeDocument/2006/relationships/hyperlink" Target="http://www.stf.sk.ca/" TargetMode="External"/><Relationship Id="rId61" Type="http://schemas.openxmlformats.org/officeDocument/2006/relationships/hyperlink" Target="http://www.reachinregina.ca/" TargetMode="External"/><Relationship Id="rId82" Type="http://schemas.openxmlformats.org/officeDocument/2006/relationships/hyperlink" Target="http://www.eaglefeathernews.com/" TargetMode="External"/><Relationship Id="rId19" Type="http://schemas.openxmlformats.org/officeDocument/2006/relationships/hyperlink" Target="http://www.gtnt.ca/" TargetMode="External"/><Relationship Id="rId14" Type="http://schemas.openxmlformats.org/officeDocument/2006/relationships/hyperlink" Target="http://www.gscs.ca/" TargetMode="External"/><Relationship Id="rId30" Type="http://schemas.openxmlformats.org/officeDocument/2006/relationships/hyperlink" Target="http://www.saskatoonpoverty2possibility.ca/" TargetMode="External"/><Relationship Id="rId35" Type="http://schemas.openxmlformats.org/officeDocument/2006/relationships/hyperlink" Target="mailto:contact@eaglefeathernews.com" TargetMode="External"/><Relationship Id="rId56" Type="http://schemas.openxmlformats.org/officeDocument/2006/relationships/hyperlink" Target="http://www.allnationshope.ca/" TargetMode="External"/><Relationship Id="rId77" Type="http://schemas.openxmlformats.org/officeDocument/2006/relationships/hyperlink" Target="http://poundmakercn.ca/get_in_touch/historical_center.html" TargetMode="External"/><Relationship Id="rId100" Type="http://schemas.openxmlformats.org/officeDocument/2006/relationships/hyperlink" Target="http://www.saskatoon.ca/DEPARTMENTS/City%20Clerks%20Office/City%20Archives/Pages/default.aspx" TargetMode="External"/><Relationship Id="rId105" Type="http://schemas.openxmlformats.org/officeDocument/2006/relationships/hyperlink" Target="http://www.estevangallery.com/" TargetMode="External"/><Relationship Id="rId126" Type="http://schemas.openxmlformats.org/officeDocument/2006/relationships/hyperlink" Target="http://www.stpetersabbey.ca/" TargetMode="External"/><Relationship Id="rId147" Type="http://schemas.openxmlformats.org/officeDocument/2006/relationships/hyperlink" Target="mailto:ursulines@sasktel.net" TargetMode="External"/><Relationship Id="rId8" Type="http://schemas.openxmlformats.org/officeDocument/2006/relationships/hyperlink" Target="http://www.otc.ca/" TargetMode="External"/><Relationship Id="rId51" Type="http://schemas.openxmlformats.org/officeDocument/2006/relationships/hyperlink" Target="http://www.afcs.ca/newo-yotina.html" TargetMode="External"/><Relationship Id="rId72" Type="http://schemas.openxmlformats.org/officeDocument/2006/relationships/hyperlink" Target="http://www.llribhs.org/communities" TargetMode="External"/><Relationship Id="rId93" Type="http://schemas.openxmlformats.org/officeDocument/2006/relationships/hyperlink" Target="http://www.skdiocese.com/" TargetMode="External"/><Relationship Id="rId98" Type="http://schemas.openxmlformats.org/officeDocument/2006/relationships/hyperlink" Target="http://cityofnb.ca/city_government/archives.html" TargetMode="External"/><Relationship Id="rId121" Type="http://schemas.openxmlformats.org/officeDocument/2006/relationships/hyperlink" Target="http://www.moosejawlibrary.ca/" TargetMode="External"/><Relationship Id="rId142" Type="http://schemas.openxmlformats.org/officeDocument/2006/relationships/hyperlink" Target="http://www.umc.sk.ca/page/index_new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akwesasneculturalcenter.org/" TargetMode="External"/><Relationship Id="rId13" Type="http://schemas.openxmlformats.org/officeDocument/2006/relationships/hyperlink" Target="http://www.gct3.ca/" TargetMode="External"/><Relationship Id="rId3" Type="http://schemas.openxmlformats.org/officeDocument/2006/relationships/hyperlink" Target="http://www.accessola.org/web/OLA/ADVOCACY/First_Nation_Public_Library_Issues/OLA/Issues_Advocacy/First_Nation_Public_Library_Issues.aspx?hkey=3bdeaf25-fe45-4c9b-a911-e27ac01c0822" TargetMode="External"/><Relationship Id="rId7" Type="http://schemas.openxmlformats.org/officeDocument/2006/relationships/hyperlink" Target="http://www.nnatc.org/" TargetMode="External"/><Relationship Id="rId12" Type="http://schemas.openxmlformats.org/officeDocument/2006/relationships/hyperlink" Target="http://www.chiefs-of-ontario.org/" TargetMode="External"/><Relationship Id="rId2" Type="http://schemas.openxmlformats.org/officeDocument/2006/relationships/hyperlink" Target="http://www.sols.org/index.php/fn-communities-read" TargetMode="External"/><Relationship Id="rId1" Type="http://schemas.openxmlformats.org/officeDocument/2006/relationships/hyperlink" Target="http://www.occc.ca/" TargetMode="External"/><Relationship Id="rId6" Type="http://schemas.openxmlformats.org/officeDocument/2006/relationships/hyperlink" Target="http://fnti.net/" TargetMode="External"/><Relationship Id="rId11" Type="http://schemas.openxmlformats.org/officeDocument/2006/relationships/hyperlink" Target="http://www.aiai.on.ca/" TargetMode="External"/><Relationship Id="rId5" Type="http://schemas.openxmlformats.org/officeDocument/2006/relationships/hyperlink" Target="http://www.snpolytechnic.com/" TargetMode="External"/><Relationship Id="rId15" Type="http://schemas.openxmlformats.org/officeDocument/2006/relationships/hyperlink" Target="http://dodemkanonhsa.ca/" TargetMode="External"/><Relationship Id="rId10" Type="http://schemas.openxmlformats.org/officeDocument/2006/relationships/hyperlink" Target="https://uwaterloo.ca/truth-and-reconciliation-response-projects/" TargetMode="External"/><Relationship Id="rId4" Type="http://schemas.openxmlformats.org/officeDocument/2006/relationships/hyperlink" Target="http://www.goodminds.com/" TargetMode="External"/><Relationship Id="rId9" Type="http://schemas.openxmlformats.org/officeDocument/2006/relationships/hyperlink" Target="http://freedom-school.org/" TargetMode="External"/><Relationship Id="rId14" Type="http://schemas.openxmlformats.org/officeDocument/2006/relationships/hyperlink" Target="http://www.metisnation.org/hom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emmicanpublications.ca/" TargetMode="External"/><Relationship Id="rId1" Type="http://schemas.openxmlformats.org/officeDocument/2006/relationships/hyperlink" Target="http://www.gov.mb.ca/ana/publications/pubs/aboriginal_orgs_in_manitoba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sbsaes.ca/en/" TargetMode="External"/><Relationship Id="rId3" Type="http://schemas.openxmlformats.org/officeDocument/2006/relationships/hyperlink" Target="http://www.kativik.qc.ca/" TargetMode="External"/><Relationship Id="rId7" Type="http://schemas.openxmlformats.org/officeDocument/2006/relationships/hyperlink" Target="http://www.listuguj.ca/directorates/listuguj-education-directorate/" TargetMode="External"/><Relationship Id="rId12" Type="http://schemas.openxmlformats.org/officeDocument/2006/relationships/hyperlink" Target="http://uqat.ca/services/service/fiche.asp?RefEntite=347&amp;RefPav=VD" TargetMode="External"/><Relationship Id="rId2" Type="http://schemas.openxmlformats.org/officeDocument/2006/relationships/hyperlink" Target="http://cepn-fnec.com/index-eng.aspx" TargetMode="External"/><Relationship Id="rId1" Type="http://schemas.openxmlformats.org/officeDocument/2006/relationships/hyperlink" Target="http://www.abqla.qc.ca/" TargetMode="External"/><Relationship Id="rId6" Type="http://schemas.openxmlformats.org/officeDocument/2006/relationships/hyperlink" Target="http://www.ambe.ca/" TargetMode="External"/><Relationship Id="rId11" Type="http://schemas.openxmlformats.org/officeDocument/2006/relationships/hyperlink" Target="http://kec.qc.com/" TargetMode="External"/><Relationship Id="rId5" Type="http://schemas.openxmlformats.org/officeDocument/2006/relationships/hyperlink" Target="https://cbpq.qc.ca/" TargetMode="External"/><Relationship Id="rId10" Type="http://schemas.openxmlformats.org/officeDocument/2006/relationships/hyperlink" Target="http://kzadmin.com/Home.aspx" TargetMode="External"/><Relationship Id="rId4" Type="http://schemas.openxmlformats.org/officeDocument/2006/relationships/hyperlink" Target="http://www.innueducation.ca/" TargetMode="External"/><Relationship Id="rId9" Type="http://schemas.openxmlformats.org/officeDocument/2006/relationships/hyperlink" Target="http://www.creehealth.org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mapcorg.ca/mapc-directory/" TargetMode="External"/><Relationship Id="rId1" Type="http://schemas.openxmlformats.org/officeDocument/2006/relationships/hyperlink" Target="http://mapcorg.c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plnb-abpnb.ca/" TargetMode="External"/><Relationship Id="rId2" Type="http://schemas.openxmlformats.org/officeDocument/2006/relationships/hyperlink" Target="http://www.unb.ca/fredericton/education/mmi/" TargetMode="External"/><Relationship Id="rId1" Type="http://schemas.openxmlformats.org/officeDocument/2006/relationships/hyperlink" Target="http://fneii.ca/" TargetMode="External"/><Relationship Id="rId6" Type="http://schemas.openxmlformats.org/officeDocument/2006/relationships/hyperlink" Target="http://www.tobiquefirstnation.ca/" TargetMode="External"/><Relationship Id="rId5" Type="http://schemas.openxmlformats.org/officeDocument/2006/relationships/hyperlink" Target="http://www.tnegi.org/" TargetMode="External"/><Relationship Id="rId4" Type="http://schemas.openxmlformats.org/officeDocument/2006/relationships/hyperlink" Target="http://wp.stu.ca/aboriginaleducation/portfolio/wabanaki-resource-cent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tabSelected="1" workbookViewId="0"/>
  </sheetViews>
  <sheetFormatPr defaultColWidth="14.42578125" defaultRowHeight="15.75" customHeight="1"/>
  <cols>
    <col min="1" max="1" width="61" customWidth="1"/>
    <col min="2" max="2" width="22" customWidth="1"/>
    <col min="3" max="3" width="34.7109375" customWidth="1"/>
    <col min="4" max="4" width="24.140625" customWidth="1"/>
    <col min="5" max="5" width="40.140625" customWidth="1"/>
    <col min="6" max="6" width="40" customWidth="1"/>
    <col min="7" max="7" width="41.42578125" customWidth="1"/>
    <col min="8" max="8" width="45.5703125" customWidth="1"/>
    <col min="9" max="9" width="54.28515625" customWidth="1"/>
    <col min="10" max="10" width="60.7109375" customWidth="1"/>
    <col min="11" max="11" width="32.5703125" customWidth="1"/>
    <col min="12" max="12" width="40.85546875" customWidth="1"/>
    <col min="13" max="13" width="36.140625" customWidth="1"/>
    <col min="14" max="14" width="42" customWidth="1"/>
    <col min="15" max="15" width="36.85546875" customWidth="1"/>
    <col min="16" max="16" width="49.42578125" customWidth="1"/>
  </cols>
  <sheetData>
    <row r="1" spans="1:17">
      <c r="A1" s="1"/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3" t="s">
        <v>13</v>
      </c>
      <c r="N1" s="3" t="s">
        <v>14</v>
      </c>
      <c r="O1" s="3" t="s">
        <v>15</v>
      </c>
      <c r="P1" s="5" t="s">
        <v>16</v>
      </c>
      <c r="Q1" s="5" t="s">
        <v>17</v>
      </c>
    </row>
    <row r="2" spans="1:17">
      <c r="A2" s="16" t="str">
        <f>HYPERLINK("https://bclaconnect.ca/fnig/","BCLA First Nations Interest Group")</f>
        <v>BCLA First Nations Interest Group</v>
      </c>
      <c r="B2" s="16" t="str">
        <f>HYPERLINK("https://yukonlibraryassociation.com/","Yukon Library Association")</f>
        <v>Yukon Library Association</v>
      </c>
      <c r="C2" s="16" t="str">
        <f>HYPERLINK("https://nwtlibraryassociation.wordpress.com/","Northwest Territories Library Association")</f>
        <v>Northwest Territories Library Association</v>
      </c>
      <c r="D2" s="16" t="str">
        <f>HYPERLINK("https://nunavutlibraryassociation.ca/","Nunavut Library Association")</f>
        <v>Nunavut Library Association</v>
      </c>
      <c r="E2" s="16" t="str">
        <f>HYPERLINK("https://bclaconnect.ca/","British Columbia Library Association")</f>
        <v>British Columbia Library Association</v>
      </c>
      <c r="F2" s="16" t="str">
        <f>HYPERLINK("http://www.laa.ca/","Library Association of Alberta ")</f>
        <v xml:space="preserve">Library Association of Alberta </v>
      </c>
      <c r="G2" s="16" t="str">
        <f>HYPERLINK("http://saskla.ca/","Saskatchewan Library Association")</f>
        <v>Saskatchewan Library Association</v>
      </c>
      <c r="H2" s="16" t="str">
        <f>HYPERLINK("http://www.mla.mb.ca/","Manitoba Library Association")</f>
        <v>Manitoba Library Association</v>
      </c>
      <c r="I2" s="16" t="str">
        <f>HYPERLINK("http://www.accessola.org/","Ontario Library Association")</f>
        <v>Ontario Library Association</v>
      </c>
      <c r="J2" s="16" t="str">
        <f>HYPERLINK("http://www.abqla.qc.ca/","L'association des bibliothecaires du Quebec/ Quebec Library Association")</f>
        <v>L'association des bibliothecaires du Quebec/ Quebec Library Association</v>
      </c>
      <c r="K2" s="16" t="str">
        <f>HYPERLINK("http://www.apla.ca/","Atlantic Provinces Library Association")</f>
        <v>Atlantic Provinces Library Association</v>
      </c>
      <c r="L2" s="16" t="str">
        <f>HYPERLINK("https://nlla.ca/","Newfoundland and Labrador Library Association")</f>
        <v>Newfoundland and Labrador Library Association</v>
      </c>
      <c r="M2" s="16" t="str">
        <f>HYPERLINK("http://fneii.ca/","First Nation Education Initiative INC")</f>
        <v>First Nation Education Initiative INC</v>
      </c>
      <c r="N2" s="16" t="str">
        <f>HYPERLINK("http://www.nsla.ns.ca/","Nova Scotia Library Association")</f>
        <v>Nova Scotia Library Association</v>
      </c>
      <c r="O2" s="26" t="s">
        <v>138</v>
      </c>
      <c r="Q2" s="23" t="str">
        <f>HYPERLINK("http://www.coppul.ca/","Council of Prairie and Pacific University Libraries")</f>
        <v>Council of Prairie and Pacific University Libraries</v>
      </c>
    </row>
    <row r="3" spans="1:17">
      <c r="A3" s="27"/>
      <c r="B3" s="27"/>
      <c r="C3" s="27"/>
      <c r="D3" s="28" t="str">
        <f>HYPERLINK("http://www.ilitaqsiniq.ca/","Nunavut Literacy Council – Cambridge Bay")</f>
        <v>Nunavut Literacy Council – Cambridge Bay</v>
      </c>
      <c r="E3" s="27"/>
      <c r="F3" s="20"/>
      <c r="G3" s="27"/>
      <c r="H3" s="27"/>
      <c r="I3" s="27"/>
      <c r="J3" s="16" t="str">
        <f>HYPERLINK("http://cepn-fnec.com/","Conseil en Éducation des Premières Nations")</f>
        <v>Conseil en Éducation des Premières Nations</v>
      </c>
      <c r="K3" s="27"/>
      <c r="L3" s="27"/>
      <c r="M3" s="16" t="str">
        <f>HYPERLINK("http://www.unb.ca/fredericton/education/mmi/","UNB Mi'kmaq Wolastoqey Centre")</f>
        <v>UNB Mi'kmaq Wolastoqey Centre</v>
      </c>
      <c r="N3" s="27"/>
      <c r="O3" s="19" t="s">
        <v>196</v>
      </c>
    </row>
    <row r="4" spans="1:17">
      <c r="A4" s="16" t="str">
        <f>HYPERLINK("https://lssap.wordpress.com/","Library Services for Saskatchewan Library Services for Aboriginal Peoples")</f>
        <v>Library Services for Saskatchewan Library Services for Aboriginal Peoples</v>
      </c>
      <c r="B4" s="16" t="str">
        <f>HYPERLINK("http://www.ypl.gov.yk.ca/","Yukon Public Libraries")</f>
        <v>Yukon Public Libraries</v>
      </c>
      <c r="C4" s="16" t="str">
        <f>HYPERLINK("http://www.nwtpls.gov.nt.ca/","Northwest Territories Public Library Services")</f>
        <v>Northwest Territories Public Library Services</v>
      </c>
      <c r="D4" s="28" t="str">
        <f>HYPERLINK("http://www.arcticcollege.ca/","Arctic College")</f>
        <v>Arctic College</v>
      </c>
      <c r="E4" s="16" t="str">
        <f>HYPERLINK("http://www2.gov.bc.ca/gov/content/education-training/administration/community-partnerships/libraries","BC Public Libraries Branch")</f>
        <v>BC Public Libraries Branch</v>
      </c>
      <c r="F4" s="16" t="str">
        <f>HYPERLINK("http://www.municipalaffairs.alberta.ca/public_library_service","Alberta Public Library Services Branch")</f>
        <v>Alberta Public Library Services Branch</v>
      </c>
      <c r="G4" s="27"/>
      <c r="H4" s="16" t="str">
        <f>HYPERLINK("http://www.gov.mb.ca/chc/pls/","Manitoba Public Library Services Branch")</f>
        <v>Manitoba Public Library Services Branch</v>
      </c>
      <c r="I4" s="27"/>
      <c r="J4" s="23" t="str">
        <f>HYPERLINK("http://www.kativik.qc.ca/","Commission scolaire Kativik/ Kativik School Board")</f>
        <v>Commission scolaire Kativik/ Kativik School Board</v>
      </c>
      <c r="K4" s="27"/>
      <c r="L4" s="27"/>
      <c r="M4" s="16" t="str">
        <f>HYPERLINK("http://www.aplnb-abpnb.ca/","Association of Professional Librarians of New Brunswick")</f>
        <v>Association of Professional Librarians of New Brunswick</v>
      </c>
      <c r="N4" s="34" t="s">
        <v>322</v>
      </c>
      <c r="O4" s="19" t="s">
        <v>329</v>
      </c>
      <c r="Q4" s="23" t="str">
        <f>HYPERLINK("http://ecanada.sla.org/","Special Libraries Association Eastern Canada Chapter")</f>
        <v>Special Libraries Association Eastern Canada Chapter</v>
      </c>
    </row>
    <row r="5" spans="1:17">
      <c r="A5" s="27"/>
      <c r="B5" s="27"/>
      <c r="C5" s="27"/>
      <c r="D5" s="28" t="str">
        <f>HYPERLINK("http://pauktuutit.ca/","Paututiitit – National Inuit Women’s group")</f>
        <v>Paututiitit – National Inuit Women’s group</v>
      </c>
      <c r="E5" s="27"/>
      <c r="F5" s="20"/>
      <c r="G5" s="27"/>
      <c r="H5" s="27"/>
      <c r="I5" s="27"/>
      <c r="J5" s="16" t="str">
        <f>HYPERLINK("http://www.innueducation.ca/","Innu School Board")</f>
        <v>Innu School Board</v>
      </c>
      <c r="K5" s="27"/>
      <c r="L5" s="27"/>
      <c r="M5" s="16" t="str">
        <f>HYPERLINK("http://wp.stu.ca/aboriginaleducation/portfolio/wabanaki-resource-centre/","Saint Thomas University Wabanaki Resource Centre")</f>
        <v>Saint Thomas University Wabanaki Resource Centre</v>
      </c>
      <c r="N5" s="35" t="s">
        <v>383</v>
      </c>
      <c r="O5" s="19" t="s">
        <v>391</v>
      </c>
    </row>
    <row r="6" spans="1:17">
      <c r="A6" s="36" t="s">
        <v>394</v>
      </c>
      <c r="B6" s="27"/>
      <c r="C6" s="27"/>
      <c r="D6" s="16" t="str">
        <f>HYPERLINK("http://www.publiclibraries.nu.ca/","Nunavut Public Library Services")</f>
        <v>Nunavut Public Library Services</v>
      </c>
      <c r="E6" s="27"/>
      <c r="F6" s="16" t="str">
        <f>HYPERLINK("https://aaal.ca/","Alberta Association of Academic Libraries")</f>
        <v>Alberta Association of Academic Libraries</v>
      </c>
      <c r="G6" s="27"/>
      <c r="H6" s="27"/>
      <c r="I6" s="27"/>
      <c r="J6" s="16" t="str">
        <f>HYPERLINK("https://cbpq.qc.ca/","Corporation des bibliotecaires professionels du Quebec")</f>
        <v>Corporation des bibliotecaires professionels du Quebec</v>
      </c>
      <c r="K6" s="27"/>
      <c r="L6" s="27"/>
      <c r="M6" s="16" t="str">
        <f>HYPERLINK("http://www.tnegi.org/","Three Nations Education Group Inc")</f>
        <v>Three Nations Education Group Inc</v>
      </c>
      <c r="N6" s="34" t="s">
        <v>453</v>
      </c>
      <c r="O6" s="19" t="s">
        <v>456</v>
      </c>
      <c r="Q6" s="23" t="str">
        <f>HYPERLINK("http://wcanada.sla.org/","Special Libraries Association Western Canada Chapter")</f>
        <v>Special Libraries Association Western Canada Chapter</v>
      </c>
    </row>
    <row r="7" spans="1:17">
      <c r="A7" s="39" t="s">
        <v>474</v>
      </c>
      <c r="B7" s="27"/>
      <c r="C7" s="27"/>
      <c r="D7" s="28" t="str">
        <f>HYPERLINK("http://www.skillsnunavut.ca/","Skills Nunavut")</f>
        <v>Skills Nunavut</v>
      </c>
      <c r="E7" s="20"/>
      <c r="F7" s="20"/>
      <c r="G7" s="27"/>
      <c r="H7" s="27"/>
      <c r="I7" s="27"/>
      <c r="J7" s="16" t="str">
        <f>HYPERLINK("http://www.ambe.ca/","Ahkwesáhsne Mohawk Board of Education")</f>
        <v>Ahkwesáhsne Mohawk Board of Education</v>
      </c>
      <c r="K7" s="27"/>
      <c r="L7" s="27"/>
      <c r="M7" s="27"/>
      <c r="N7" s="35" t="s">
        <v>508</v>
      </c>
      <c r="O7" s="19" t="s">
        <v>511</v>
      </c>
    </row>
    <row r="8" spans="1:17">
      <c r="A8" s="16" t="str">
        <f>HYPERLINK("http://www.ifla.org/indigenous-matters","IFLA Indigenous Matters Section")</f>
        <v>IFLA Indigenous Matters Section</v>
      </c>
      <c r="B8" s="27"/>
      <c r="C8" s="27"/>
      <c r="D8" s="28" t="str">
        <f>HYPERLINK("http://www.kitikmeotheritage.ca/","Kitikmeot Heritage Society")</f>
        <v>Kitikmeot Heritage Society</v>
      </c>
      <c r="E8" s="27"/>
      <c r="F8" s="16" t="str">
        <f>HYPERLINK("http://www.aalt.org/","Alberta Association of Library Technicians")</f>
        <v>Alberta Association of Library Technicians</v>
      </c>
      <c r="G8" s="16" t="str">
        <f>HYPERLINK("http://www.sasksalt.ca/","Saskatchewan Association of Library Technicians")</f>
        <v>Saskatchewan Association of Library Technicians</v>
      </c>
      <c r="H8" s="47" t="str">
        <f>HYPERLINK("http://malt.mb.ca/","Manitoba Association of Library Technicians")</f>
        <v>Manitoba Association of Library Technicians</v>
      </c>
      <c r="I8" s="16" t="str">
        <f>HYPERLINK("https://oaltabo.on.ca/","Ontario Association of Library Technicians")</f>
        <v>Ontario Association of Library Technicians</v>
      </c>
      <c r="J8" s="49" t="str">
        <f>HYPERLINK("http://www.listuguj.ca/directorates/listuguj-education-directorate/","Listuguj Education Directorate")</f>
        <v>Listuguj Education Directorate</v>
      </c>
      <c r="K8" s="27"/>
      <c r="L8" s="27"/>
      <c r="M8" s="27"/>
      <c r="N8" s="20" t="s">
        <v>592</v>
      </c>
      <c r="O8" s="50" t="s">
        <v>593</v>
      </c>
    </row>
    <row r="9" spans="1:17">
      <c r="A9" s="27"/>
      <c r="B9" s="27"/>
      <c r="C9" s="27"/>
      <c r="D9" s="28" t="str">
        <f>HYPERLINK("http://ilisaqsivik.ca/","Illisaqsivik")</f>
        <v>Illisaqsivik</v>
      </c>
      <c r="E9" s="27"/>
      <c r="F9" s="20"/>
      <c r="G9" s="27"/>
      <c r="H9" s="27"/>
      <c r="I9" s="27"/>
      <c r="J9" s="16" t="str">
        <f>HYPERLINK("http://www.csbsaes.ca/","Sabtuan Adult Education Services")</f>
        <v>Sabtuan Adult Education Services</v>
      </c>
      <c r="K9" s="27"/>
      <c r="L9" s="27"/>
      <c r="M9" s="27"/>
      <c r="N9" s="35" t="s">
        <v>596</v>
      </c>
      <c r="Q9" s="23" t="str">
        <f>HYPERLINK("http://www.pnla.org/","Pacific Northwest Library Association")</f>
        <v>Pacific Northwest Library Association</v>
      </c>
    </row>
    <row r="10" spans="1:17">
      <c r="A10" s="16" t="str">
        <f>HYPERLINK("http://www.atalm.org/","Association of Tribal Archives, Libraries and Museums")</f>
        <v>Association of Tribal Archives, Libraries and Museums</v>
      </c>
      <c r="B10" s="27"/>
      <c r="C10" s="27"/>
      <c r="D10" s="28" t="str">
        <f>HYPERLINK("http://www.pulaarvik.ca/","Pullarvik Friendship Centre")</f>
        <v>Pullarvik Friendship Centre</v>
      </c>
      <c r="E10" s="27"/>
      <c r="F10" s="16" t="str">
        <f>HYPERLINK("http://www.lloydminster.org/aplacwp/wordpress/","Alberta Public Library Administrators Council")</f>
        <v>Alberta Public Library Administrators Council</v>
      </c>
      <c r="G10" s="27"/>
      <c r="H10" s="27"/>
      <c r="I10" s="16" t="str">
        <f>HYPERLINK("http://fopl.ca/","Federation of Ontario Public Libraries")</f>
        <v>Federation of Ontario Public Libraries</v>
      </c>
      <c r="J10" s="16" t="str">
        <f>HYPERLINK("http://www.creehealth.org/","Cree Board of Health and Social Services - James Bay")</f>
        <v>Cree Board of Health and Social Services - James Bay</v>
      </c>
      <c r="K10" s="27"/>
      <c r="L10" s="27"/>
      <c r="M10" s="27"/>
      <c r="N10" s="34" t="s">
        <v>604</v>
      </c>
      <c r="O10" s="51" t="s">
        <v>605</v>
      </c>
    </row>
    <row r="11" spans="1:17">
      <c r="A11" s="27"/>
      <c r="B11" s="27"/>
      <c r="C11" s="27"/>
      <c r="D11" s="20"/>
      <c r="E11" s="27"/>
      <c r="F11" s="20"/>
      <c r="G11" s="27"/>
      <c r="H11" s="27"/>
      <c r="I11" s="27"/>
      <c r="J11" s="16" t="str">
        <f>HYPERLINK("http://kzadmin.com/ContactKZES.aspx","Kitigan Zibi Anishinabeg - Education Sector")</f>
        <v>Kitigan Zibi Anishinabeg - Education Sector</v>
      </c>
      <c r="K11" s="27"/>
      <c r="L11" s="27"/>
      <c r="M11" s="27"/>
      <c r="N11" s="35" t="s">
        <v>606</v>
      </c>
      <c r="O11" s="52" t="s">
        <v>607</v>
      </c>
    </row>
    <row r="12" spans="1:17">
      <c r="A12" s="34" t="s">
        <v>610</v>
      </c>
      <c r="B12" s="27"/>
      <c r="C12" s="27"/>
      <c r="D12" s="27"/>
      <c r="E12" s="16" t="str">
        <f>HYPERLINK("http://www.bclta.ca/","British Columbia Library Trustees Association")</f>
        <v>British Columbia Library Trustees Association</v>
      </c>
      <c r="F12" s="16" t="str">
        <f>HYPERLINK("http://www.librarytrustees.ab.ca/","Alberta Library Trustees Association")</f>
        <v>Alberta Library Trustees Association</v>
      </c>
      <c r="G12" s="16" t="str">
        <f>HYPERLINK("http://slta.ca/","Saskatchewan Library Trustees Association")</f>
        <v>Saskatchewan Library Trustees Association</v>
      </c>
      <c r="H12" s="16" t="str">
        <f>HYPERLINK("http://www.mlta.ca/","Manitoba Library Trustees Association")</f>
        <v>Manitoba Library Trustees Association</v>
      </c>
      <c r="I12" s="16" t="str">
        <f>HYPERLINK("http://www.accessola.org/web/OLA/OLBA/About_OLBA/OLA/OLBA/About_OLBA.aspx?hkey=9a92aaa3-6a4d-4688-99f0-61d878a768a8","Ontario Library Boards' Association")</f>
        <v>Ontario Library Boards' Association</v>
      </c>
      <c r="J12" s="60" t="str">
        <f>HYPERLINK("http://kec.qc.com/","Kahnawake Education Centre")</f>
        <v>Kahnawake Education Centre</v>
      </c>
      <c r="K12" s="27"/>
      <c r="L12" s="27"/>
      <c r="M12" s="27"/>
      <c r="N12" s="20"/>
      <c r="O12" s="19" t="s">
        <v>687</v>
      </c>
    </row>
    <row r="13" spans="1:17">
      <c r="A13" s="34"/>
      <c r="B13" s="27"/>
      <c r="C13" s="27"/>
      <c r="D13" s="27"/>
      <c r="E13" s="27"/>
      <c r="F13" s="20"/>
      <c r="G13" s="27"/>
      <c r="H13" s="27"/>
      <c r="I13" s="27"/>
      <c r="J13" s="20"/>
      <c r="K13" s="27"/>
      <c r="L13" s="27"/>
      <c r="M13" s="27"/>
      <c r="N13" s="34"/>
      <c r="O13" s="27"/>
    </row>
    <row r="14" spans="1:17">
      <c r="A14" s="34" t="s">
        <v>688</v>
      </c>
      <c r="B14" s="27"/>
      <c r="C14" s="27"/>
      <c r="D14" s="27"/>
      <c r="E14" s="16" t="str">
        <f>HYPERLINK("http://bctf.ca/bctla/","British Columbia Teacher-Librarians Association")</f>
        <v>British Columbia Teacher-Librarians Association</v>
      </c>
      <c r="F14" s="23" t="str">
        <f>HYPERLINK("http://aslc.ca/","Alberta School Learning Commons Association")</f>
        <v>Alberta School Learning Commons Association</v>
      </c>
      <c r="G14" s="16" t="str">
        <f>HYPERLINK("http://ssla.ca/","Saskatchewan School Library Association")</f>
        <v>Saskatchewan School Library Association</v>
      </c>
      <c r="H14" s="16" t="str">
        <f>HYPERLINK("http://manitobaschoollibraries.ca/","Manitoba School Libraries Association")</f>
        <v>Manitoba School Libraries Association</v>
      </c>
      <c r="I14" s="27"/>
      <c r="J14" s="27"/>
      <c r="K14" s="27"/>
      <c r="L14" s="27"/>
      <c r="M14" s="27"/>
      <c r="N14" s="35" t="s">
        <v>689</v>
      </c>
      <c r="O14" s="27"/>
      <c r="P14" s="23" t="str">
        <f>HYPERLINK("http://www.callacbd.ca/","Canadian Association of Law Libraries")</f>
        <v>Canadian Association of Law Libraries</v>
      </c>
    </row>
    <row r="15" spans="1:17">
      <c r="A15" s="34" t="s">
        <v>693</v>
      </c>
      <c r="B15" s="27"/>
      <c r="C15" s="27"/>
      <c r="D15" s="27"/>
      <c r="E15" s="27"/>
      <c r="G15" s="27"/>
      <c r="H15" s="27"/>
      <c r="I15" s="27"/>
      <c r="J15" s="27"/>
      <c r="K15" s="27"/>
      <c r="L15" s="27"/>
      <c r="M15" s="27"/>
      <c r="N15" s="34" t="s">
        <v>694</v>
      </c>
      <c r="O15" s="27"/>
    </row>
    <row r="16" spans="1:17">
      <c r="A16" s="16" t="str">
        <f>HYPERLINK("http://mfnerc.org/","Manitoba First Nations Education Resource Centre")</f>
        <v>Manitoba First Nations Education Resource Centre</v>
      </c>
      <c r="B16" s="27"/>
      <c r="C16" s="27"/>
      <c r="D16" s="27"/>
      <c r="E16" s="27"/>
      <c r="F16" s="23" t="str">
        <f>HYPERLINK("http://www.thealbertalibrary.ab.ca/","The Alberta Library")</f>
        <v>The Alberta Library</v>
      </c>
      <c r="G16" s="23" t="str">
        <f>HYPERLINK("http://www.sasklibraries.ca/","Saskatchewan Information and Library Services Consortium")</f>
        <v>Saskatchewan Information and Library Services Consortium</v>
      </c>
      <c r="H16" s="16" t="str">
        <f>HYPERLINK("http://www.mlcinc.mb.ca/","Manitoba Library Consortium")</f>
        <v>Manitoba Library Consortium</v>
      </c>
      <c r="I16" s="16" t="str">
        <f>HYPERLINK("http://www.ocul.on.ca/","Ontario Council of University Libraries")</f>
        <v>Ontario Council of University Libraries</v>
      </c>
      <c r="J16" s="27"/>
      <c r="K16" s="27"/>
      <c r="L16" s="27"/>
      <c r="M16" s="27"/>
      <c r="N16" s="35" t="s">
        <v>695</v>
      </c>
      <c r="O16" s="27"/>
      <c r="P16" s="23" t="str">
        <f>HYPERLINK("http://www.chla-absc.ca/","Canadian Health Libraries Association")</f>
        <v>Canadian Health Libraries Association</v>
      </c>
    </row>
    <row r="17" spans="1:16">
      <c r="A17" s="27"/>
      <c r="B17" s="27"/>
      <c r="C17" s="27"/>
      <c r="D17" s="27"/>
      <c r="E17" s="27"/>
      <c r="G17" s="27"/>
      <c r="H17" s="27"/>
      <c r="I17" s="27"/>
      <c r="J17" s="27"/>
      <c r="K17" s="27"/>
      <c r="L17" s="27"/>
      <c r="M17" s="27"/>
      <c r="N17" s="34" t="s">
        <v>696</v>
      </c>
      <c r="O17" s="27"/>
    </row>
    <row r="18" spans="1:16">
      <c r="A18" s="16" t="str">
        <f>HYPERLINK("http://fnic.sirsi.net/","First Nations Information Connection")</f>
        <v>First Nations Information Connection</v>
      </c>
      <c r="B18" s="27"/>
      <c r="C18" s="27"/>
      <c r="D18" s="27"/>
      <c r="E18" s="27"/>
      <c r="G18" s="27"/>
      <c r="H18" s="27"/>
      <c r="I18" s="27"/>
      <c r="J18" s="27"/>
      <c r="K18" s="27"/>
      <c r="L18" s="27"/>
      <c r="M18" s="27"/>
      <c r="N18" s="35" t="s">
        <v>697</v>
      </c>
      <c r="O18" s="27"/>
      <c r="P18" s="23" t="str">
        <f>HYPERLINK("http://www.caml-acbm.org/","Canadian Association of Music Libraries")</f>
        <v>Canadian Association of Music Libraries</v>
      </c>
    </row>
    <row r="19" spans="1:16">
      <c r="A19" s="34" t="s">
        <v>698</v>
      </c>
      <c r="B19" s="27"/>
      <c r="C19" s="27"/>
      <c r="D19" s="27"/>
      <c r="E19" s="27"/>
      <c r="G19" s="27"/>
      <c r="H19" s="27"/>
      <c r="I19" s="27"/>
      <c r="J19" s="27"/>
      <c r="K19" s="27"/>
      <c r="L19" s="27"/>
      <c r="M19" s="27"/>
      <c r="N19" s="34" t="s">
        <v>699</v>
      </c>
      <c r="O19" s="27"/>
    </row>
    <row r="20" spans="1:16">
      <c r="A20" s="16" t="str">
        <f>HYPERLINK("http://fnuniv.ca/librarycontacts","First Nations University Library")</f>
        <v>First Nations University Library</v>
      </c>
      <c r="B20" s="27"/>
      <c r="C20" s="27"/>
      <c r="D20" s="27"/>
      <c r="E20" s="16" t="str">
        <f>HYPERLINK("http://hlabc.chla-absc.ca/","Health Libraries Association of British Columbia")</f>
        <v>Health Libraries Association of British Columbia</v>
      </c>
      <c r="F20" s="23" t="str">
        <f>HYPERLINK("http://nahla.chla-absc.ca/","Northern Alberta Health Libraries Association")</f>
        <v>Northern Alberta Health Libraries Association</v>
      </c>
      <c r="G20" s="16" t="str">
        <f>HYPERLINK("http://shla.chla-absc.ca/","Saskatchewan Health Libraries Association")</f>
        <v>Saskatchewan Health Libraries Association</v>
      </c>
      <c r="H20" s="16" t="str">
        <f>HYPERLINK("http://mahip.chla-absc.ca/","Manitoba Association of Health Information Providers")</f>
        <v>Manitoba Association of Health Information Providers</v>
      </c>
      <c r="I20" s="23" t="str">
        <f>HYPERLINK("http://ohla.on.ca/","Ontario Health Libraries Association")</f>
        <v>Ontario Health Libraries Association</v>
      </c>
      <c r="J20" s="27"/>
      <c r="K20" s="16" t="str">
        <f>HYPERLINK("http://library.nshealth.ca/friendly.php?s=MHLA","Maritimes Health Libraries Association")</f>
        <v>Maritimes Health Libraries Association</v>
      </c>
      <c r="L20" s="16" t="str">
        <f>HYPERLINK("http://nlhla.chla-absc.ca/","Newfoundland and Labrador Health Libraries Association")</f>
        <v>Newfoundland and Labrador Health Libraries Association</v>
      </c>
      <c r="M20" s="27"/>
      <c r="N20" s="16" t="s">
        <v>700</v>
      </c>
      <c r="O20" s="27"/>
      <c r="P20" s="23" t="str">
        <f>HYPERLINK("http://archivists.ca/","Association of Canadian Archivists")</f>
        <v>Association of Canadian Archivists</v>
      </c>
    </row>
    <row r="21" spans="1:16">
      <c r="A21" s="27"/>
      <c r="B21" s="27"/>
      <c r="C21" s="27"/>
      <c r="D21" s="27"/>
      <c r="J21" s="27"/>
      <c r="M21" s="27"/>
      <c r="N21" s="61" t="str">
        <f>HYPERLINK("http://www.standupforlibraries.ca/","Library Boards Association of Nova Scotia")</f>
        <v>Library Boards Association of Nova Scotia</v>
      </c>
      <c r="O21" s="27"/>
    </row>
    <row r="22" spans="1:16">
      <c r="A22" s="23" t="str">
        <f>HYPERLINK("http://xwi7xwa.library.ubc.ca/","xwi7xwa Library, UBC")</f>
        <v>xwi7xwa Library, UBC</v>
      </c>
      <c r="B22" s="27"/>
      <c r="C22" s="27"/>
      <c r="D22" s="27"/>
      <c r="E22" s="27"/>
      <c r="F22" s="23" t="str">
        <f>HYPERLINK("http://sahla.chla-absc.ca/","Southern Alberta Health Libraries Association")</f>
        <v>Southern Alberta Health Libraries Association</v>
      </c>
      <c r="G22" s="34" t="s">
        <v>701</v>
      </c>
      <c r="H22" s="27"/>
      <c r="I22" s="16" t="str">
        <f>HYPERLINK("http://sohlin.chla-absc.ca/","Southwestern Ontario Health Libraries and Information Network")</f>
        <v>Southwestern Ontario Health Libraries and Information Network</v>
      </c>
      <c r="J22" s="27"/>
      <c r="K22" s="27"/>
      <c r="L22" s="27"/>
      <c r="M22" s="27"/>
      <c r="N22" s="62" t="str">
        <f>HYPERLINK("https://halifaxla.wordpress.com/","Halifax Library Association")</f>
        <v>Halifax Library Association</v>
      </c>
      <c r="O22" s="27"/>
    </row>
    <row r="23" spans="1:16">
      <c r="I23" s="27"/>
      <c r="P23" s="23" t="str">
        <f>HYPERLINK("http://www.thepartnership.ca/web","The Partnership")</f>
        <v>The Partnership</v>
      </c>
    </row>
    <row r="24" spans="1:16" ht="15.75" customHeight="1">
      <c r="I24" s="23" t="str">
        <f>HYPERLINK("http://thla.chla-absc.ca/","Toronto Health Libraries Association")</f>
        <v>Toronto Health Libraries Association</v>
      </c>
    </row>
    <row r="25" spans="1:16" ht="15">
      <c r="A25" s="23" t="str">
        <f>HYPERLINK("https://www.facebook.com/RISEdmonton/","RISE Edmonton")</f>
        <v>RISE Edmonton</v>
      </c>
      <c r="B25" s="19"/>
      <c r="C25" s="19"/>
      <c r="F25" s="16" t="str">
        <f>HYPERLINK("http://gela.ca/","Greater Edmonton Library Association")</f>
        <v>Greater Edmonton Library Association</v>
      </c>
    </row>
    <row r="26" spans="1:16" ht="15">
      <c r="E26" s="23" t="str">
        <f>HYPERLINK("http://www.decoda.ca/resources/library/library-materials-by-topic/aboriginal-literacy/","Decoda Literacy Solutions, Aboriginal Literacy")</f>
        <v>Decoda Literacy Solutions, Aboriginal Literacy</v>
      </c>
      <c r="F26" s="27"/>
      <c r="I26" s="23" t="str">
        <f>HYPERLINK("http://wwdhln.chla-absc.ca/","Wellington Waterloo Dufferin Health Library Network")</f>
        <v>Wellington Waterloo Dufferin Health Library Network</v>
      </c>
      <c r="P26" s="23" t="str">
        <f>HYPERLINK("http://cais-acsi.ca/","Canadian Association for Information Science ")</f>
        <v xml:space="preserve">Canadian Association for Information Science </v>
      </c>
    </row>
    <row r="27" spans="1:16" ht="12.75">
      <c r="F27" s="23" t="str">
        <f>HYPERLINK("http://www.fla.org/","Foothills Library Association")</f>
        <v>Foothills Library Association</v>
      </c>
    </row>
    <row r="28" spans="1:16" ht="12.75">
      <c r="A28" s="19" t="s">
        <v>702</v>
      </c>
      <c r="I28" s="23" t="str">
        <f>HYPERLINK("http://www.ophla.ca/","Ontario Public Health Libraries Association")</f>
        <v>Ontario Public Health Libraries Association</v>
      </c>
      <c r="P28" s="23" t="str">
        <f>HYPERLINK("http://publishers.ca/","Association of Canadian Publishers")</f>
        <v>Association of Canadian Publishers</v>
      </c>
    </row>
    <row r="29" spans="1:16" ht="12.75">
      <c r="F29" s="23" t="str">
        <f>HYPERLINK("https://cllg.ca/","Calgary Law Libraries Group")</f>
        <v>Calgary Law Libraries Group</v>
      </c>
    </row>
    <row r="30" spans="1:16" ht="12.75">
      <c r="I30" s="23" t="str">
        <f>HYPERLINK("http://ovhla.chla-absc.ca/","Ottawa Valley Health Libraries Association")</f>
        <v>Ottawa Valley Health Libraries Association</v>
      </c>
      <c r="P30" s="23" t="str">
        <f>HYPERLINK("http://canadacouncil.ca/","Canadian Council for the Arts")</f>
        <v>Canadian Council for the Arts</v>
      </c>
    </row>
    <row r="31" spans="1:16" ht="12.75">
      <c r="F31" s="23" t="str">
        <f>HYPERLINK("http://edmontonlawlibraries.ca/","Edmonton Law Libraries Association")</f>
        <v>Edmonton Law Libraries Association</v>
      </c>
    </row>
    <row r="32" spans="1:16" ht="12.75">
      <c r="G32" s="19"/>
      <c r="I32" s="23" t="str">
        <f>HYPERLINK("https://lancr.wordpress.com/","Library Association of the National Capital Region")</f>
        <v>Library Association of the National Capital Region</v>
      </c>
      <c r="P32" s="23" t="str">
        <f>HYPERLINK("http://cerc-ca.org/","Canadian Educational Resources Canada")</f>
        <v>Canadian Educational Resources Canada</v>
      </c>
    </row>
    <row r="33" spans="1:16" ht="12.75">
      <c r="A33" s="19" t="s">
        <v>703</v>
      </c>
      <c r="F33" s="18" t="str">
        <f>HYPERLINK("http://www.albertamagazines.com", "Alberta Magazine Publishers Association")</f>
        <v>Alberta Magazine Publishers Association</v>
      </c>
    </row>
    <row r="34" spans="1:16" ht="12.75">
      <c r="P34" s="23" t="str">
        <f>HYPERLINK("http://casbc-acehl.dal.ca/main.htm","Canadian Association for the Study of Book Culture")</f>
        <v>Canadian Association for the Study of Book Culture</v>
      </c>
    </row>
    <row r="35" spans="1:16" ht="12.75">
      <c r="A35" s="19" t="s">
        <v>704</v>
      </c>
    </row>
    <row r="36" spans="1:16" ht="12.75">
      <c r="E36" s="23" t="str">
        <f>HYPERLINK("http://www.vall.vancouver.bc.ca/","Vancouver Association of Law Libraries")</f>
        <v>Vancouver Association of Law Libraries</v>
      </c>
      <c r="F36" s="23" t="str">
        <f>HYPERLINK("http://bookpublishers.ab.ca/","Book Publishers Association of Alberta")</f>
        <v>Book Publishers Association of Alberta</v>
      </c>
      <c r="I36" s="23" t="str">
        <f>HYPERLINK("https://www.talltoronto.ca/","Toronto Association of Law Libraries")</f>
        <v>Toronto Association of Law Libraries</v>
      </c>
      <c r="P36" s="23" t="str">
        <f>HYPERLINK("http://www.accessola.org/web/FOCAL","Friends of Canadian Libraries")</f>
        <v>Friends of Canadian Libraries</v>
      </c>
    </row>
    <row r="37" spans="1:16" ht="12.75">
      <c r="A37" s="19" t="s">
        <v>705</v>
      </c>
    </row>
    <row r="38" spans="1:16" ht="12.75">
      <c r="A38" s="19" t="s">
        <v>706</v>
      </c>
      <c r="F38" s="23" t="str">
        <f>HYPERLINK("http://www.ualberta.ca/education/departments/school-of-library-and-information-studies","School of Library and Information Studies, University of Alberta")</f>
        <v>School of Library and Information Studies, University of Alberta</v>
      </c>
    </row>
    <row r="39" spans="1:16" ht="12.75">
      <c r="A39" s="19" t="s">
        <v>707</v>
      </c>
    </row>
    <row r="40" spans="1:16" ht="12.75">
      <c r="A40" s="19" t="s">
        <v>708</v>
      </c>
      <c r="F40" s="23" t="str">
        <f>HYPERLINK("http://www.epl.ca/browse_program/reconciliation/","Edmonton Public Library Exploring Reconciliation")</f>
        <v>Edmonton Public Library Exploring Reconciliation</v>
      </c>
      <c r="I40" s="23" t="str">
        <f>HYPERLINK("http://toronto.sla.org/","Special Library Association Toronto Chapter")</f>
        <v>Special Library Association Toronto Chapter</v>
      </c>
      <c r="P40" s="23" t="str">
        <f>HYPERLINK("http://www.afn.ca/en","Assembly of First Nations")</f>
        <v>Assembly of First Nations</v>
      </c>
    </row>
    <row r="41" spans="1:16" ht="12.75">
      <c r="A41" s="19" t="s">
        <v>709</v>
      </c>
    </row>
    <row r="42" spans="1:16" ht="12.75">
      <c r="I42" s="23" t="str">
        <f>HYPERLINK("http://www.otela.ca/","Ontario Teacher Education Library Association")</f>
        <v>Ontario Teacher Education Library Association</v>
      </c>
    </row>
    <row r="43" spans="1:16" ht="12.75">
      <c r="F43" s="23" t="str">
        <f>HYPERLINK("http://anfca.com/","Alberta Native Friendship Centres Association")</f>
        <v>Alberta Native Friendship Centres Association</v>
      </c>
      <c r="P43" s="23" t="str">
        <f>HYPERLINK("http://www.metisnation.ca/","Metis National Council")</f>
        <v>Metis National Council</v>
      </c>
    </row>
    <row r="44" spans="1:16" ht="12.75">
      <c r="I44" s="23" t="str">
        <f>HYPERLINK("http://www.clao.ca/","Church Libraries Assocation of Ontario")</f>
        <v>Church Libraries Assocation of Ontario</v>
      </c>
    </row>
    <row r="46" spans="1:16" ht="12.75">
      <c r="F46" s="23" t="str">
        <f>HYPERLINK("http://albertametis.com/","Metis Nation of Alberta")</f>
        <v>Metis Nation of Alberta</v>
      </c>
      <c r="P46" s="23" t="str">
        <f>HYPERLINK("http://nafc.ca/en/","National Association of Friendship Centres")</f>
        <v>National Association of Friendship Centres</v>
      </c>
    </row>
    <row r="48" spans="1:16" ht="12.75">
      <c r="P48" s="23" t="str">
        <f>HYPERLINK("http://www.nationalreadingcampaign.ca/our-work/aboriginal-policy-initiative/","National Reading Campaign, Aboriginal Policy Initiative")</f>
        <v>National Reading Campaign, Aboriginal Policy Initiative</v>
      </c>
    </row>
    <row r="49" spans="6:16" ht="12.75">
      <c r="F49" s="23" t="str">
        <f>HYPERLINK("http://www.treatysix.org/","The Confederacy of Treaty Six First Nations")</f>
        <v>The Confederacy of Treaty Six First Nations</v>
      </c>
    </row>
    <row r="50" spans="6:16" ht="12.75">
      <c r="P50" s="23" t="str">
        <f>HYPERLINK("https://nwac.ca/","Native Women's Association of Canada")</f>
        <v>Native Women's Association of Canada</v>
      </c>
    </row>
    <row r="51" spans="6:16" ht="12.75">
      <c r="F51" s="23" t="str">
        <f>HYPERLINK("http://www.treaty7.org/","Treaty 7 Management Corporation")</f>
        <v>Treaty 7 Management Corporation</v>
      </c>
      <c r="P51" s="63"/>
    </row>
    <row r="53" spans="6:16" ht="12.75">
      <c r="F53" s="23" t="str">
        <f>HYPERLINK("http://treaty8.ca/","Treaty 8 First Nation of Alberta")</f>
        <v>Treaty 8 First Nation of Alberta</v>
      </c>
      <c r="P53" s="23" t="str">
        <f>HYPERLINK("http://nationtalk.ca/","Nation Talk Aboriginal News")</f>
        <v>Nation Talk Aboriginal News</v>
      </c>
    </row>
    <row r="55" spans="6:16" ht="12.75">
      <c r="P55" s="18" t="str">
        <f>HYPERLINK("http://aptn.ca", "Aboriginal Peoples Television Network")</f>
        <v>Aboriginal Peoples Television Network</v>
      </c>
    </row>
    <row r="56" spans="6:16" ht="12.75">
      <c r="F56" s="23" t="str">
        <f>HYPERLINK("http://www.msgc.ca/","Metis Settlement General Council")</f>
        <v>Metis Settlement General Council</v>
      </c>
    </row>
    <row r="58" spans="6:16" ht="12.75">
      <c r="F58" s="23" t="str">
        <f>HYPERLINK("http://www.glenbow.org/index.cfm","Glenbow Museum")</f>
        <v>Glenbow Museum</v>
      </c>
    </row>
    <row r="60" spans="6:16" ht="12.75">
      <c r="F60" s="23" t="str">
        <f>HYPERLINK("http://www.awpa.ca/","Aboriginal Women's Professional Association")</f>
        <v>Aboriginal Women's Professional Association</v>
      </c>
    </row>
    <row r="62" spans="6:16" ht="12.75">
      <c r="F62" s="23" t="str">
        <f>HYPERLINK("http://www.ammsa.com/","Aboriginal Multi-Media Society of Alberta")</f>
        <v>Aboriginal Multi-Media Society of Alberta</v>
      </c>
    </row>
    <row r="64" spans="6:16" ht="12.75">
      <c r="F64" s="19" t="s">
        <v>722</v>
      </c>
    </row>
    <row r="65" spans="6:6" ht="12.75">
      <c r="F65" s="19" t="s">
        <v>502</v>
      </c>
    </row>
    <row r="66" spans="6:6" ht="12.75">
      <c r="F66" s="19" t="s">
        <v>502</v>
      </c>
    </row>
    <row r="67" spans="6:6" ht="12.75">
      <c r="F67" s="40" t="str">
        <f>HYPERLINK("http://www.cfweradio.ca/","CFWE Radio")</f>
        <v>CFWE Radio</v>
      </c>
    </row>
    <row r="68" spans="6:6" ht="12.75">
      <c r="F68" s="23" t="str">
        <f>HYPERLINK("http://www.windspeaker.com/","Windspeaker")</f>
        <v>Windspeaker</v>
      </c>
    </row>
    <row r="70" spans="6:6" ht="12.75">
      <c r="F70" s="23" t="str">
        <f>HYPERLINK("http://www.bsec.ab.ca/","Boyle Street Education Centre")</f>
        <v>Boyle Street Education Centre</v>
      </c>
    </row>
    <row r="72" spans="6:6" ht="12.75">
      <c r="F72" s="23" t="str">
        <f>HYPERLINK("http://www.cnfc.ca/","Canadian Native Friendship Centre")</f>
        <v>Canadian Native Friendship Centre</v>
      </c>
    </row>
    <row r="74" spans="6:6" ht="12.75">
      <c r="F74" s="23" t="str">
        <f>HYPERLINK("http://bcrsociety.ab.ca/","Ben Calf Robe Society")</f>
        <v>Ben Calf Robe Society</v>
      </c>
    </row>
    <row r="76" spans="6:6" ht="12.75">
      <c r="F76" s="23" t="str">
        <f>HYPERLINK("http://bentarrow.ca/","Bent Arrow Traditional Healing Society")</f>
        <v>Bent Arrow Traditional Healing Society</v>
      </c>
    </row>
    <row r="78" spans="6:6" ht="12.75">
      <c r="F78" s="23" t="str">
        <f>HYPERLINK("http://creatinghopesociety.ca/","Creating Hope Society")</f>
        <v>Creating Hope Society</v>
      </c>
    </row>
    <row r="80" spans="6:6" ht="12.75">
      <c r="F80" s="23" t="str">
        <f>HYPERLINK("http://www.ncsa.ca/","Native Counselling Services of Alberta")</f>
        <v>Native Counselling Services of Alberta</v>
      </c>
    </row>
    <row r="82" spans="6:6" ht="12.75">
      <c r="F82" s="23" t="str">
        <f>HYPERLINK("http://www.aboriginalveterans.com/","Aboriginal Veterans Society of Alberta")</f>
        <v>Aboriginal Veterans Society of Alberta</v>
      </c>
    </row>
  </sheetData>
  <hyperlinks>
    <hyperlink ref="N5" r:id="rId1"/>
    <hyperlink ref="N7" r:id="rId2"/>
    <hyperlink ref="N9" r:id="rId3"/>
    <hyperlink ref="N11" r:id="rId4"/>
    <hyperlink ref="N14" r:id="rId5"/>
    <hyperlink ref="N16" r:id="rId6"/>
    <hyperlink ref="N18" r:id="rId7"/>
    <hyperlink ref="N20" r:id="rId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64.140625" customWidth="1"/>
    <col min="2" max="2" width="84" customWidth="1"/>
    <col min="3" max="3" width="26" customWidth="1"/>
    <col min="4" max="4" width="42" customWidth="1"/>
    <col min="5" max="5" width="30.28515625" customWidth="1"/>
    <col min="6" max="6" width="19.140625" customWidth="1"/>
  </cols>
  <sheetData>
    <row r="1" spans="1:27" ht="15">
      <c r="A1" s="83" t="s">
        <v>14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</row>
    <row r="2" spans="1:27" ht="15">
      <c r="A2" s="83" t="s">
        <v>18</v>
      </c>
      <c r="B2" s="85" t="s">
        <v>20</v>
      </c>
      <c r="C2" s="85" t="s">
        <v>775</v>
      </c>
      <c r="D2" s="85" t="s">
        <v>776</v>
      </c>
      <c r="E2" s="85" t="s">
        <v>777</v>
      </c>
      <c r="F2" s="85" t="s">
        <v>22</v>
      </c>
      <c r="G2" s="86" t="s">
        <v>23</v>
      </c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</row>
    <row r="3" spans="1:27" ht="15">
      <c r="A3" s="34" t="s">
        <v>322</v>
      </c>
      <c r="B3" s="35" t="s">
        <v>383</v>
      </c>
      <c r="C3" s="19" t="s">
        <v>778</v>
      </c>
      <c r="D3" s="19" t="s">
        <v>779</v>
      </c>
      <c r="E3" s="19" t="s">
        <v>780</v>
      </c>
      <c r="F3" s="19" t="s">
        <v>28</v>
      </c>
    </row>
    <row r="4" spans="1:27" ht="15">
      <c r="A4" s="34" t="s">
        <v>781</v>
      </c>
      <c r="B4" s="35" t="s">
        <v>782</v>
      </c>
      <c r="C4" s="19"/>
      <c r="D4" s="19"/>
      <c r="E4" s="19"/>
      <c r="F4" s="19"/>
    </row>
    <row r="5" spans="1:27" ht="15">
      <c r="A5" s="34" t="s">
        <v>783</v>
      </c>
      <c r="B5" s="35" t="s">
        <v>784</v>
      </c>
      <c r="C5" s="19"/>
      <c r="D5" s="19"/>
      <c r="E5" s="19" t="s">
        <v>785</v>
      </c>
      <c r="F5" s="19" t="s">
        <v>28</v>
      </c>
    </row>
    <row r="6" spans="1:27" ht="21.75" customHeight="1">
      <c r="A6" s="34" t="s">
        <v>453</v>
      </c>
      <c r="B6" s="35" t="s">
        <v>508</v>
      </c>
      <c r="C6" s="19" t="s">
        <v>786</v>
      </c>
      <c r="D6" s="19" t="s">
        <v>787</v>
      </c>
      <c r="E6" s="19" t="s">
        <v>788</v>
      </c>
      <c r="F6" s="19" t="s">
        <v>28</v>
      </c>
    </row>
    <row r="7" spans="1:27" ht="15">
      <c r="A7" s="20" t="s">
        <v>592</v>
      </c>
      <c r="B7" s="35" t="s">
        <v>596</v>
      </c>
      <c r="C7" s="19" t="s">
        <v>789</v>
      </c>
      <c r="D7" s="19" t="s">
        <v>790</v>
      </c>
      <c r="E7" s="19" t="s">
        <v>791</v>
      </c>
      <c r="F7" s="19" t="s">
        <v>28</v>
      </c>
    </row>
    <row r="8" spans="1:27" ht="15">
      <c r="A8" s="34" t="s">
        <v>604</v>
      </c>
      <c r="B8" s="34" t="s">
        <v>792</v>
      </c>
      <c r="C8" s="19" t="s">
        <v>793</v>
      </c>
      <c r="D8" s="19" t="s">
        <v>30</v>
      </c>
      <c r="E8" s="19" t="s">
        <v>794</v>
      </c>
      <c r="F8" s="19" t="s">
        <v>28</v>
      </c>
    </row>
    <row r="9" spans="1:27" ht="15">
      <c r="A9" s="34" t="s">
        <v>795</v>
      </c>
      <c r="B9" s="35" t="s">
        <v>796</v>
      </c>
      <c r="C9" s="19" t="s">
        <v>797</v>
      </c>
      <c r="E9" s="19" t="s">
        <v>798</v>
      </c>
      <c r="F9" s="19"/>
    </row>
    <row r="10" spans="1:27" ht="15">
      <c r="A10" s="34" t="s">
        <v>799</v>
      </c>
      <c r="B10" s="34" t="s">
        <v>800</v>
      </c>
      <c r="C10" s="19" t="s">
        <v>801</v>
      </c>
      <c r="D10" s="19" t="s">
        <v>802</v>
      </c>
    </row>
    <row r="11" spans="1:27" ht="15">
      <c r="A11" s="34" t="s">
        <v>694</v>
      </c>
      <c r="B11" s="35" t="s">
        <v>695</v>
      </c>
      <c r="C11" s="19" t="s">
        <v>803</v>
      </c>
      <c r="D11" s="19" t="s">
        <v>804</v>
      </c>
      <c r="E11" s="19" t="s">
        <v>805</v>
      </c>
      <c r="F11" s="19" t="s">
        <v>28</v>
      </c>
    </row>
    <row r="12" spans="1:27" ht="15">
      <c r="A12" s="34" t="s">
        <v>699</v>
      </c>
      <c r="B12" s="16" t="s">
        <v>700</v>
      </c>
      <c r="C12" s="19" t="s">
        <v>806</v>
      </c>
      <c r="D12" s="19" t="s">
        <v>807</v>
      </c>
      <c r="E12" s="19" t="s">
        <v>808</v>
      </c>
      <c r="F12" s="19" t="s">
        <v>28</v>
      </c>
    </row>
    <row r="13" spans="1:27" ht="15">
      <c r="A13" s="34" t="s">
        <v>809</v>
      </c>
      <c r="B13" s="35" t="s">
        <v>689</v>
      </c>
      <c r="C13" s="19" t="s">
        <v>810</v>
      </c>
      <c r="D13" s="19" t="s">
        <v>811</v>
      </c>
      <c r="E13" s="19" t="s">
        <v>812</v>
      </c>
      <c r="F13" s="19" t="s">
        <v>28</v>
      </c>
    </row>
    <row r="14" spans="1:27" ht="24.75" customHeight="1">
      <c r="A14" s="87" t="s">
        <v>813</v>
      </c>
      <c r="B14" s="16" t="str">
        <f>HYPERLINK("http://www.nsla.ns.ca/","Nova Scotia Library Association")</f>
        <v>Nova Scotia Library Association</v>
      </c>
    </row>
    <row r="15" spans="1:27" ht="12.75">
      <c r="A15" s="82" t="s">
        <v>814</v>
      </c>
      <c r="B15" s="61" t="str">
        <f>HYPERLINK("http://www.standupforlibraries.ca/","Library Boards Association of Nova Scotia")</f>
        <v>Library Boards Association of Nova Scotia</v>
      </c>
    </row>
    <row r="16" spans="1:27" ht="12.75">
      <c r="A16" s="82" t="s">
        <v>815</v>
      </c>
      <c r="B16" s="62" t="str">
        <f>HYPERLINK("https://halifaxla.wordpress.com/","Halifax Library Association")</f>
        <v>Halifax Library Association</v>
      </c>
    </row>
  </sheetData>
  <hyperlinks>
    <hyperlink ref="B3" r:id="rId1"/>
    <hyperlink ref="B4" r:id="rId2"/>
    <hyperlink ref="B5" r:id="rId3"/>
    <hyperlink ref="B6" r:id="rId4"/>
    <hyperlink ref="B7" r:id="rId5"/>
    <hyperlink ref="B9" r:id="rId6"/>
    <hyperlink ref="B11" r:id="rId7"/>
    <hyperlink ref="B12" r:id="rId8"/>
    <hyperlink ref="B13" r:id="rId9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46.85546875" customWidth="1"/>
    <col min="2" max="2" width="34.28515625" customWidth="1"/>
    <col min="3" max="3" width="27.7109375" customWidth="1"/>
    <col min="5" max="5" width="18.5703125" customWidth="1"/>
  </cols>
  <sheetData>
    <row r="1" spans="1:27" ht="15.75" customHeight="1">
      <c r="A1" s="88" t="s">
        <v>816</v>
      </c>
      <c r="B1" s="88" t="s">
        <v>19</v>
      </c>
      <c r="C1" s="88" t="s">
        <v>24</v>
      </c>
      <c r="D1" s="88" t="s">
        <v>21</v>
      </c>
      <c r="E1" s="88" t="s">
        <v>22</v>
      </c>
      <c r="F1" s="89" t="s">
        <v>23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7" ht="15.75" customHeight="1">
      <c r="A2" s="23" t="str">
        <f>HYPERLINK("http://www.coppul.ca/","Council of Prairie and Pacific University Libraries")</f>
        <v>Council of Prairie and Pacific University Libraries</v>
      </c>
      <c r="B2" s="19" t="s">
        <v>817</v>
      </c>
      <c r="C2" s="19" t="s">
        <v>30</v>
      </c>
      <c r="D2" s="19" t="s">
        <v>818</v>
      </c>
      <c r="E2" s="19" t="s">
        <v>28</v>
      </c>
    </row>
    <row r="4" spans="1:27" ht="15.75" customHeight="1">
      <c r="A4" s="23" t="str">
        <f>HYPERLINK("http://ecanada.sla.org/","Special Libraries Association Eastern Canada Chapter")</f>
        <v>Special Libraries Association Eastern Canada Chapter</v>
      </c>
      <c r="B4" s="19" t="s">
        <v>819</v>
      </c>
      <c r="C4" s="19" t="s">
        <v>37</v>
      </c>
      <c r="D4" s="19" t="s">
        <v>820</v>
      </c>
      <c r="E4" s="19" t="s">
        <v>28</v>
      </c>
    </row>
    <row r="6" spans="1:27" ht="15.75" customHeight="1">
      <c r="A6" s="23" t="str">
        <f>HYPERLINK("http://wcanada.sla.org/","Special Libraries Association Western Canada Chapter")</f>
        <v>Special Libraries Association Western Canada Chapter</v>
      </c>
      <c r="B6" s="19" t="s">
        <v>821</v>
      </c>
      <c r="C6" s="19" t="s">
        <v>37</v>
      </c>
      <c r="D6" s="19" t="s">
        <v>822</v>
      </c>
      <c r="E6" s="19" t="s">
        <v>28</v>
      </c>
    </row>
    <row r="8" spans="1:27" ht="15.75" customHeight="1">
      <c r="A8" s="23" t="str">
        <f>HYPERLINK("http://www.pnla.org/","Pacific Northwest Library Association")</f>
        <v>Pacific Northwest Library Association</v>
      </c>
      <c r="B8" s="19" t="s">
        <v>823</v>
      </c>
      <c r="C8" s="19" t="s">
        <v>37</v>
      </c>
      <c r="D8" s="19" t="s">
        <v>824</v>
      </c>
      <c r="E8" s="19" t="s">
        <v>28</v>
      </c>
    </row>
    <row r="9" spans="1:27" ht="15.75" customHeight="1">
      <c r="B9" s="19" t="s">
        <v>825</v>
      </c>
      <c r="C9" s="19" t="s">
        <v>826</v>
      </c>
      <c r="D9" s="19" t="s">
        <v>827</v>
      </c>
      <c r="E9" s="19" t="s">
        <v>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/>
  <cols>
    <col min="1" max="1" width="96.28515625" customWidth="1"/>
    <col min="2" max="2" width="59.28515625" customWidth="1"/>
    <col min="3" max="3" width="17.7109375" customWidth="1"/>
    <col min="4" max="4" width="26.140625" customWidth="1"/>
    <col min="5" max="5" width="19.140625" customWidth="1"/>
  </cols>
  <sheetData>
    <row r="1" spans="1:27" ht="15">
      <c r="A1" s="36" t="s">
        <v>828</v>
      </c>
    </row>
    <row r="2" spans="1:27" ht="15">
      <c r="A2" s="91" t="s">
        <v>18</v>
      </c>
      <c r="B2" s="92" t="s">
        <v>20</v>
      </c>
      <c r="C2" s="92" t="s">
        <v>19</v>
      </c>
      <c r="D2" s="92" t="s">
        <v>829</v>
      </c>
      <c r="E2" s="92" t="s">
        <v>22</v>
      </c>
      <c r="F2" s="92" t="s">
        <v>23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spans="1:27" ht="12.75">
      <c r="A3" s="19" t="s">
        <v>830</v>
      </c>
      <c r="B3" s="18" t="s">
        <v>831</v>
      </c>
      <c r="C3" s="19" t="s">
        <v>832</v>
      </c>
      <c r="D3" s="19" t="s">
        <v>833</v>
      </c>
      <c r="E3" s="19" t="s">
        <v>28</v>
      </c>
    </row>
    <row r="4" spans="1:27" ht="16.5" customHeight="1">
      <c r="A4" s="19" t="s">
        <v>834</v>
      </c>
      <c r="B4" s="18" t="s">
        <v>835</v>
      </c>
      <c r="C4" s="19" t="s">
        <v>836</v>
      </c>
      <c r="D4" s="19" t="s">
        <v>837</v>
      </c>
      <c r="E4" s="19" t="s">
        <v>28</v>
      </c>
    </row>
    <row r="5" spans="1:27" ht="12.75">
      <c r="A5" s="19" t="s">
        <v>838</v>
      </c>
      <c r="B5" s="18" t="s">
        <v>839</v>
      </c>
    </row>
    <row r="6" spans="1:27" ht="12.75">
      <c r="A6" s="19" t="s">
        <v>840</v>
      </c>
      <c r="B6" s="18" t="s">
        <v>841</v>
      </c>
    </row>
    <row r="7" spans="1:27" ht="12.75">
      <c r="A7" s="19" t="s">
        <v>842</v>
      </c>
      <c r="B7" s="94" t="s">
        <v>843</v>
      </c>
      <c r="C7" s="95" t="s">
        <v>844</v>
      </c>
      <c r="D7" s="19" t="s">
        <v>845</v>
      </c>
      <c r="E7" s="19" t="s">
        <v>28</v>
      </c>
    </row>
    <row r="8" spans="1:27" ht="12.75">
      <c r="A8" s="19" t="s">
        <v>846</v>
      </c>
      <c r="B8" s="18" t="s">
        <v>847</v>
      </c>
    </row>
    <row r="9" spans="1:27" ht="12.75">
      <c r="A9" s="19" t="s">
        <v>848</v>
      </c>
      <c r="B9" s="18" t="s">
        <v>849</v>
      </c>
    </row>
    <row r="10" spans="1:27" ht="12.75">
      <c r="A10" s="13" t="s">
        <v>850</v>
      </c>
      <c r="B10" s="18" t="s">
        <v>851</v>
      </c>
      <c r="D10" s="19" t="s">
        <v>852</v>
      </c>
      <c r="E10" s="19" t="s">
        <v>28</v>
      </c>
    </row>
    <row r="11" spans="1:27" ht="12.75">
      <c r="A11" s="19" t="s">
        <v>853</v>
      </c>
      <c r="B11" s="18" t="s">
        <v>854</v>
      </c>
      <c r="C11" s="19" t="s">
        <v>855</v>
      </c>
      <c r="D11" s="18" t="s">
        <v>856</v>
      </c>
      <c r="E11" s="19" t="s">
        <v>28</v>
      </c>
    </row>
  </sheetData>
  <hyperlinks>
    <hyperlink ref="B3" r:id="rId1"/>
    <hyperlink ref="B4" r:id="rId2"/>
    <hyperlink ref="B5" r:id="rId3"/>
    <hyperlink ref="B6" r:id="rId4"/>
    <hyperlink ref="B7" r:id="rId5"/>
    <hyperlink ref="C7" r:id="rId6"/>
    <hyperlink ref="B8" r:id="rId7"/>
    <hyperlink ref="B9" r:id="rId8"/>
    <hyperlink ref="B10" r:id="rId9"/>
    <hyperlink ref="B11" r:id="rId10"/>
    <hyperlink ref="D11" r:id="rId1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/>
  <sheetData>
    <row r="1" spans="1:26" ht="15.75" customHeight="1">
      <c r="A1" s="19" t="s">
        <v>857</v>
      </c>
    </row>
    <row r="2" spans="1:26" ht="15.75" customHeight="1">
      <c r="A2" s="4" t="s">
        <v>18</v>
      </c>
      <c r="B2" s="96"/>
      <c r="C2" s="4" t="s">
        <v>20</v>
      </c>
      <c r="D2" s="96"/>
      <c r="E2" s="4" t="s">
        <v>19</v>
      </c>
      <c r="F2" s="96"/>
      <c r="G2" s="4" t="s">
        <v>21</v>
      </c>
      <c r="H2" s="4" t="s">
        <v>22</v>
      </c>
      <c r="I2" s="4" t="s">
        <v>23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15.75" customHeight="1">
      <c r="A3" s="26" t="s">
        <v>138</v>
      </c>
      <c r="C3" s="18" t="s">
        <v>858</v>
      </c>
      <c r="E3" s="97" t="s">
        <v>859</v>
      </c>
      <c r="G3" s="98" t="s">
        <v>860</v>
      </c>
      <c r="H3" s="19" t="s">
        <v>28</v>
      </c>
    </row>
    <row r="4" spans="1:26" ht="15.75" customHeight="1">
      <c r="A4" s="19" t="s">
        <v>196</v>
      </c>
      <c r="C4" s="18" t="s">
        <v>861</v>
      </c>
      <c r="E4" s="19" t="s">
        <v>862</v>
      </c>
      <c r="G4" s="98" t="s">
        <v>863</v>
      </c>
      <c r="H4" s="19" t="s">
        <v>28</v>
      </c>
    </row>
    <row r="5" spans="1:26" ht="15.75" customHeight="1">
      <c r="A5" s="19" t="s">
        <v>329</v>
      </c>
      <c r="C5" s="18" t="s">
        <v>864</v>
      </c>
      <c r="E5" s="19" t="s">
        <v>865</v>
      </c>
      <c r="G5" s="99" t="s">
        <v>866</v>
      </c>
      <c r="H5" s="19" t="s">
        <v>28</v>
      </c>
    </row>
    <row r="6" spans="1:26" ht="15.75" customHeight="1">
      <c r="A6" s="19" t="s">
        <v>391</v>
      </c>
      <c r="C6" s="32" t="s">
        <v>867</v>
      </c>
      <c r="E6" s="19" t="s">
        <v>868</v>
      </c>
      <c r="F6" s="19" t="s">
        <v>869</v>
      </c>
      <c r="G6" s="100" t="s">
        <v>870</v>
      </c>
      <c r="H6" s="19" t="s">
        <v>28</v>
      </c>
      <c r="I6" s="19" t="s">
        <v>871</v>
      </c>
    </row>
    <row r="7" spans="1:26" ht="15.75" customHeight="1">
      <c r="A7" s="19" t="s">
        <v>456</v>
      </c>
      <c r="C7" s="18" t="s">
        <v>872</v>
      </c>
      <c r="G7" s="101" t="s">
        <v>873</v>
      </c>
      <c r="H7" s="19" t="s">
        <v>28</v>
      </c>
    </row>
    <row r="8" spans="1:26" ht="15.75" customHeight="1">
      <c r="A8" s="19" t="s">
        <v>511</v>
      </c>
      <c r="C8" s="18" t="s">
        <v>874</v>
      </c>
      <c r="G8" s="102" t="s">
        <v>875</v>
      </c>
      <c r="H8" s="19" t="s">
        <v>28</v>
      </c>
    </row>
    <row r="9" spans="1:26" ht="15.75" customHeight="1">
      <c r="A9" s="50" t="s">
        <v>593</v>
      </c>
      <c r="C9" s="18" t="s">
        <v>876</v>
      </c>
      <c r="E9" s="19" t="s">
        <v>877</v>
      </c>
      <c r="G9" s="19" t="s">
        <v>878</v>
      </c>
      <c r="H9" s="19" t="s">
        <v>28</v>
      </c>
    </row>
    <row r="10" spans="1:26" ht="15.75" customHeight="1">
      <c r="E10" s="19" t="s">
        <v>879</v>
      </c>
      <c r="G10" s="19" t="s">
        <v>880</v>
      </c>
      <c r="H10" s="19" t="s">
        <v>28</v>
      </c>
    </row>
    <row r="11" spans="1:26" ht="15.75" customHeight="1">
      <c r="A11" s="51"/>
      <c r="C11" s="76"/>
      <c r="G11" s="51" t="s">
        <v>881</v>
      </c>
    </row>
    <row r="12" spans="1:26" ht="15.75" customHeight="1">
      <c r="A12" s="52" t="s">
        <v>607</v>
      </c>
      <c r="C12" s="18" t="s">
        <v>882</v>
      </c>
      <c r="E12" s="19" t="s">
        <v>883</v>
      </c>
      <c r="G12" s="19" t="s">
        <v>884</v>
      </c>
      <c r="H12" s="19" t="s">
        <v>28</v>
      </c>
    </row>
    <row r="13" spans="1:26" ht="15.75" customHeight="1">
      <c r="A13" s="19" t="s">
        <v>687</v>
      </c>
      <c r="C13" s="18" t="s">
        <v>885</v>
      </c>
      <c r="E13" s="19" t="s">
        <v>886</v>
      </c>
      <c r="G13" s="19" t="s">
        <v>887</v>
      </c>
      <c r="H13" s="19" t="s">
        <v>28</v>
      </c>
    </row>
    <row r="14" spans="1:26" ht="15.75" customHeight="1">
      <c r="A14" s="103" t="s">
        <v>888</v>
      </c>
      <c r="C14" s="18" t="s">
        <v>889</v>
      </c>
      <c r="G14" s="104" t="s">
        <v>890</v>
      </c>
      <c r="H14" s="19" t="s">
        <v>28</v>
      </c>
    </row>
    <row r="15" spans="1:26" ht="15.75" customHeight="1">
      <c r="A15" s="19" t="s">
        <v>891</v>
      </c>
      <c r="C15" s="18" t="s">
        <v>892</v>
      </c>
      <c r="E15" s="19" t="s">
        <v>893</v>
      </c>
      <c r="G15" s="18" t="s">
        <v>894</v>
      </c>
    </row>
  </sheetData>
  <hyperlinks>
    <hyperlink ref="C3" r:id="rId1"/>
    <hyperlink ref="C4" r:id="rId2"/>
    <hyperlink ref="C5" r:id="rId3"/>
    <hyperlink ref="C6" r:id="rId4"/>
    <hyperlink ref="C7" r:id="rId5"/>
    <hyperlink ref="G7" r:id="rId6"/>
    <hyperlink ref="C8" r:id="rId7"/>
    <hyperlink ref="G8" r:id="rId8"/>
    <hyperlink ref="C9" r:id="rId9"/>
    <hyperlink ref="C12" r:id="rId10"/>
    <hyperlink ref="C13" r:id="rId11"/>
    <hyperlink ref="C14" r:id="rId12"/>
    <hyperlink ref="C15" r:id="rId13"/>
    <hyperlink ref="G15" r:id="rId14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/>
  <cols>
    <col min="1" max="1" width="42.5703125" customWidth="1"/>
    <col min="2" max="2" width="36" customWidth="1"/>
    <col min="3" max="3" width="33" customWidth="1"/>
    <col min="4" max="4" width="33.5703125" customWidth="1"/>
    <col min="5" max="5" width="18.7109375" customWidth="1"/>
  </cols>
  <sheetData>
    <row r="1" spans="1:27" ht="15.75" customHeight="1">
      <c r="A1" s="105" t="s">
        <v>895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27" ht="15.75" customHeight="1">
      <c r="A2" s="107" t="s">
        <v>18</v>
      </c>
      <c r="B2" s="107" t="s">
        <v>20</v>
      </c>
      <c r="C2" s="107" t="s">
        <v>19</v>
      </c>
      <c r="D2" s="107" t="s">
        <v>21</v>
      </c>
      <c r="E2" s="107" t="s">
        <v>22</v>
      </c>
      <c r="F2" s="107" t="s">
        <v>23</v>
      </c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1:27" ht="15.75" customHeight="1">
      <c r="A3" s="19" t="s">
        <v>896</v>
      </c>
      <c r="B3" s="18" t="s">
        <v>897</v>
      </c>
      <c r="D3" s="19" t="s">
        <v>898</v>
      </c>
      <c r="E3" s="19" t="s">
        <v>28</v>
      </c>
    </row>
    <row r="4" spans="1:27" ht="15.75" customHeight="1">
      <c r="A4" s="109" t="str">
        <f>HYPERLINK("http://www.ilitaqsiniq.ca/","Nunavut Literacy Council – Cambridge Bay")</f>
        <v>Nunavut Literacy Council – Cambridge Bay</v>
      </c>
      <c r="B4" s="18" t="s">
        <v>899</v>
      </c>
      <c r="C4" s="19" t="s">
        <v>900</v>
      </c>
      <c r="D4" s="19" t="s">
        <v>901</v>
      </c>
      <c r="E4" s="19" t="s">
        <v>28</v>
      </c>
    </row>
    <row r="5" spans="1:27" ht="15.75" customHeight="1">
      <c r="A5" s="67" t="s">
        <v>902</v>
      </c>
      <c r="B5" s="18" t="s">
        <v>903</v>
      </c>
      <c r="C5" s="19" t="s">
        <v>904</v>
      </c>
      <c r="D5" s="19" t="s">
        <v>905</v>
      </c>
      <c r="E5" s="19" t="s">
        <v>28</v>
      </c>
    </row>
    <row r="6" spans="1:27" ht="15.75" customHeight="1">
      <c r="A6" s="109" t="str">
        <f>HYPERLINK("http://pauktuutit.ca/","Paututiitit – National Inuit Women’s group")</f>
        <v>Paututiitit – National Inuit Women’s group</v>
      </c>
      <c r="B6" s="18" t="s">
        <v>906</v>
      </c>
      <c r="C6" s="19" t="s">
        <v>907</v>
      </c>
      <c r="D6" s="19" t="s">
        <v>908</v>
      </c>
      <c r="E6" s="19" t="s">
        <v>28</v>
      </c>
    </row>
    <row r="7" spans="1:27" ht="15.75" customHeight="1">
      <c r="A7" s="67" t="s">
        <v>909</v>
      </c>
      <c r="B7" s="18" t="s">
        <v>910</v>
      </c>
      <c r="C7" s="19" t="s">
        <v>911</v>
      </c>
      <c r="D7" s="19" t="s">
        <v>912</v>
      </c>
      <c r="E7" s="19" t="s">
        <v>28</v>
      </c>
    </row>
    <row r="8" spans="1:27" ht="15.75" customHeight="1">
      <c r="A8" s="67" t="s">
        <v>913</v>
      </c>
      <c r="B8" s="18" t="s">
        <v>914</v>
      </c>
      <c r="C8" s="19" t="s">
        <v>915</v>
      </c>
      <c r="D8" s="43" t="s">
        <v>916</v>
      </c>
      <c r="E8" s="19" t="s">
        <v>28</v>
      </c>
    </row>
    <row r="9" spans="1:27" ht="15.75" customHeight="1">
      <c r="A9" s="67" t="s">
        <v>917</v>
      </c>
      <c r="B9" s="18" t="s">
        <v>918</v>
      </c>
      <c r="C9" s="19" t="s">
        <v>919</v>
      </c>
      <c r="D9" s="43" t="s">
        <v>920</v>
      </c>
      <c r="E9" s="19" t="s">
        <v>28</v>
      </c>
    </row>
    <row r="10" spans="1:27" ht="15.75" customHeight="1">
      <c r="A10" s="67" t="s">
        <v>921</v>
      </c>
      <c r="B10" s="18" t="s">
        <v>922</v>
      </c>
      <c r="C10" s="19" t="s">
        <v>923</v>
      </c>
      <c r="D10" s="18" t="s">
        <v>924</v>
      </c>
      <c r="E10" s="19"/>
    </row>
    <row r="11" spans="1:27" ht="15.75" customHeight="1">
      <c r="A11" s="67" t="s">
        <v>925</v>
      </c>
      <c r="B11" s="18" t="s">
        <v>926</v>
      </c>
      <c r="C11" s="19" t="s">
        <v>927</v>
      </c>
      <c r="D11" s="19" t="s">
        <v>928</v>
      </c>
      <c r="E11" s="19" t="s">
        <v>28</v>
      </c>
    </row>
  </sheetData>
  <hyperlinks>
    <hyperlink ref="B3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  <hyperlink ref="D10" r:id="rId9"/>
    <hyperlink ref="B11" r:id="rId10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/>
  <cols>
    <col min="1" max="1" width="30.5703125" customWidth="1"/>
    <col min="2" max="2" width="60.140625" customWidth="1"/>
    <col min="3" max="3" width="27.85546875" customWidth="1"/>
    <col min="4" max="4" width="31.85546875" customWidth="1"/>
    <col min="5" max="5" width="19.42578125" customWidth="1"/>
  </cols>
  <sheetData>
    <row r="1" spans="1:27" ht="15.75" customHeight="1">
      <c r="A1" s="8" t="s">
        <v>929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</row>
    <row r="2" spans="1:27" ht="15.75" customHeight="1">
      <c r="A2" s="8" t="s">
        <v>18</v>
      </c>
      <c r="B2" s="8" t="s">
        <v>930</v>
      </c>
      <c r="C2" s="8" t="s">
        <v>19</v>
      </c>
      <c r="D2" s="8" t="s">
        <v>21</v>
      </c>
      <c r="E2" s="8" t="s">
        <v>22</v>
      </c>
      <c r="F2" s="8" t="s">
        <v>23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5.75" customHeight="1">
      <c r="A3" s="19" t="s">
        <v>931</v>
      </c>
      <c r="B3" s="18" t="s">
        <v>932</v>
      </c>
      <c r="D3" s="18" t="s">
        <v>933</v>
      </c>
      <c r="E3" s="19" t="s">
        <v>28</v>
      </c>
    </row>
    <row r="4" spans="1:27" ht="15.75" customHeight="1">
      <c r="A4" s="19" t="s">
        <v>934</v>
      </c>
      <c r="B4" s="18" t="s">
        <v>935</v>
      </c>
      <c r="D4" s="18" t="s">
        <v>936</v>
      </c>
      <c r="E4" s="19" t="s">
        <v>28</v>
      </c>
    </row>
    <row r="5" spans="1:27" ht="15.75" customHeight="1">
      <c r="A5" s="19" t="s">
        <v>937</v>
      </c>
      <c r="B5" s="18" t="s">
        <v>938</v>
      </c>
      <c r="C5" s="19" t="s">
        <v>939</v>
      </c>
      <c r="D5" s="18" t="s">
        <v>940</v>
      </c>
      <c r="E5" s="19" t="s">
        <v>28</v>
      </c>
    </row>
    <row r="6" spans="1:27" ht="15.75" customHeight="1">
      <c r="A6" s="19" t="s">
        <v>941</v>
      </c>
      <c r="B6" s="18" t="s">
        <v>942</v>
      </c>
      <c r="C6" s="19" t="s">
        <v>943</v>
      </c>
      <c r="D6" s="19" t="s">
        <v>944</v>
      </c>
      <c r="E6" s="19" t="s">
        <v>28</v>
      </c>
    </row>
    <row r="8" spans="1:27" ht="15.75" customHeight="1">
      <c r="A8" s="19" t="s">
        <v>945</v>
      </c>
      <c r="C8" s="19" t="s">
        <v>946</v>
      </c>
      <c r="D8" s="18" t="s">
        <v>947</v>
      </c>
      <c r="E8" s="19" t="s">
        <v>28</v>
      </c>
      <c r="F8" s="19" t="s">
        <v>948</v>
      </c>
      <c r="G8" s="19" t="s">
        <v>949</v>
      </c>
    </row>
  </sheetData>
  <hyperlinks>
    <hyperlink ref="B3" r:id="rId1"/>
    <hyperlink ref="D3" r:id="rId2"/>
    <hyperlink ref="B4" r:id="rId3"/>
    <hyperlink ref="D4" r:id="rId4"/>
    <hyperlink ref="B5" r:id="rId5"/>
    <hyperlink ref="D5" r:id="rId6"/>
    <hyperlink ref="B6" r:id="rId7"/>
    <hyperlink ref="D8" r:id="rId8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/>
  <cols>
    <col min="1" max="1" width="38.7109375" customWidth="1"/>
    <col min="2" max="2" width="41" customWidth="1"/>
    <col min="3" max="3" width="60" customWidth="1"/>
    <col min="4" max="4" width="32" customWidth="1"/>
    <col min="5" max="5" width="24.140625" customWidth="1"/>
    <col min="6" max="6" width="21.140625" customWidth="1"/>
  </cols>
  <sheetData>
    <row r="1" spans="1:26" ht="15.75" customHeight="1">
      <c r="A1" s="111" t="s">
        <v>950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</row>
    <row r="2" spans="1:26" ht="15.75" customHeight="1">
      <c r="A2" s="111" t="s">
        <v>18</v>
      </c>
      <c r="B2" s="111" t="s">
        <v>20</v>
      </c>
      <c r="C2" s="111" t="s">
        <v>19</v>
      </c>
      <c r="D2" s="111" t="s">
        <v>21</v>
      </c>
      <c r="E2" s="111" t="s">
        <v>22</v>
      </c>
      <c r="F2" s="111" t="s">
        <v>23</v>
      </c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 ht="15.75" customHeight="1">
      <c r="A3" s="19" t="s">
        <v>951</v>
      </c>
      <c r="B3" s="18" t="s">
        <v>952</v>
      </c>
      <c r="C3" s="19" t="s">
        <v>953</v>
      </c>
      <c r="D3" s="19" t="s">
        <v>954</v>
      </c>
      <c r="E3" s="19" t="s">
        <v>28</v>
      </c>
      <c r="F3" s="19" t="s">
        <v>258</v>
      </c>
    </row>
    <row r="4" spans="1:26" ht="15.75" customHeight="1">
      <c r="A4" s="19" t="s">
        <v>955</v>
      </c>
      <c r="B4" s="18" t="s">
        <v>956</v>
      </c>
      <c r="C4" s="19" t="s">
        <v>957</v>
      </c>
      <c r="D4" s="19" t="s">
        <v>958</v>
      </c>
      <c r="E4" s="19" t="s">
        <v>28</v>
      </c>
    </row>
    <row r="5" spans="1:26" ht="15.75" customHeight="1">
      <c r="A5" s="19" t="s">
        <v>959</v>
      </c>
      <c r="B5" s="18" t="s">
        <v>960</v>
      </c>
      <c r="C5" s="19" t="s">
        <v>961</v>
      </c>
      <c r="D5" s="18" t="s">
        <v>962</v>
      </c>
      <c r="E5" s="19" t="s">
        <v>28</v>
      </c>
    </row>
    <row r="6" spans="1:26" ht="15.75" customHeight="1">
      <c r="A6" s="19" t="s">
        <v>963</v>
      </c>
      <c r="B6" s="18" t="s">
        <v>964</v>
      </c>
      <c r="D6" s="19" t="s">
        <v>965</v>
      </c>
    </row>
  </sheetData>
  <hyperlinks>
    <hyperlink ref="B3" r:id="rId1"/>
    <hyperlink ref="B4" r:id="rId2"/>
    <hyperlink ref="B5" r:id="rId3"/>
    <hyperlink ref="D5" r:id="rId4"/>
    <hyperlink ref="B6" r:id="rId5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52" customWidth="1"/>
    <col min="2" max="2" width="25.5703125" customWidth="1"/>
    <col min="3" max="3" width="31.5703125" customWidth="1"/>
  </cols>
  <sheetData>
    <row r="1" spans="1:27" ht="12.75">
      <c r="A1" s="113" t="s">
        <v>966</v>
      </c>
      <c r="B1" s="113" t="s">
        <v>19</v>
      </c>
      <c r="C1" s="113" t="s">
        <v>24</v>
      </c>
      <c r="D1" s="113" t="s">
        <v>21</v>
      </c>
      <c r="E1" s="113" t="s">
        <v>967</v>
      </c>
      <c r="F1" s="113" t="s">
        <v>23</v>
      </c>
      <c r="G1" s="113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1:27" ht="12.75">
      <c r="A2" s="33"/>
      <c r="B2" s="19" t="s">
        <v>968</v>
      </c>
      <c r="C2" s="19" t="s">
        <v>969</v>
      </c>
    </row>
    <row r="3" spans="1:27" ht="12.75">
      <c r="A3" s="23" t="str">
        <f>HYPERLINK("http://cfla-fcab.ca/en/home-page/","Canadian Federation of Library Associations")</f>
        <v>Canadian Federation of Library Associations</v>
      </c>
      <c r="B3" s="19" t="s">
        <v>970</v>
      </c>
      <c r="C3" s="19" t="s">
        <v>971</v>
      </c>
      <c r="D3" s="19" t="s">
        <v>972</v>
      </c>
      <c r="E3" s="19" t="s">
        <v>973</v>
      </c>
    </row>
    <row r="4" spans="1:27" ht="12.75">
      <c r="B4" s="19" t="s">
        <v>974</v>
      </c>
      <c r="C4" s="19" t="s">
        <v>971</v>
      </c>
      <c r="D4" s="19" t="s">
        <v>975</v>
      </c>
      <c r="E4" s="19" t="s">
        <v>973</v>
      </c>
    </row>
    <row r="6" spans="1:27" ht="12.75">
      <c r="A6" s="23" t="str">
        <f>HYPERLINK("http://www.bac-lac.gc.ca/eng","Library and Archives Canada")</f>
        <v>Library and Archives Canada</v>
      </c>
      <c r="B6" s="19" t="s">
        <v>976</v>
      </c>
      <c r="C6" s="19" t="s">
        <v>977</v>
      </c>
      <c r="D6" s="19" t="s">
        <v>978</v>
      </c>
      <c r="E6" s="19" t="s">
        <v>973</v>
      </c>
    </row>
    <row r="7" spans="1:27" ht="15" customHeight="1">
      <c r="C7" s="19" t="s">
        <v>979</v>
      </c>
      <c r="D7" s="19" t="s">
        <v>980</v>
      </c>
      <c r="E7" s="19" t="s">
        <v>973</v>
      </c>
    </row>
    <row r="8" spans="1:27" ht="15" customHeight="1"/>
    <row r="9" spans="1:27" ht="12.75">
      <c r="A9" s="23" t="str">
        <f>HYPERLINK("http://www.carl-abrc.ca/","Canadian Association of Research Libraries")</f>
        <v>Canadian Association of Research Libraries</v>
      </c>
      <c r="B9" s="19" t="s">
        <v>981</v>
      </c>
      <c r="C9" s="19" t="s">
        <v>37</v>
      </c>
      <c r="D9" s="19" t="s">
        <v>982</v>
      </c>
      <c r="E9" s="19" t="s">
        <v>973</v>
      </c>
    </row>
    <row r="10" spans="1:27" ht="12.75">
      <c r="C10" s="19" t="s">
        <v>412</v>
      </c>
      <c r="D10" s="19" t="s">
        <v>983</v>
      </c>
      <c r="E10" s="19" t="s">
        <v>973</v>
      </c>
    </row>
    <row r="12" spans="1:27" ht="12.75">
      <c r="A12" s="23" t="str">
        <f>HYPERLINK("http://www.culc.ca/","Canadian Urban Libraries Council")</f>
        <v>Canadian Urban Libraries Council</v>
      </c>
      <c r="B12" s="19" t="s">
        <v>974</v>
      </c>
      <c r="C12" s="19" t="s">
        <v>984</v>
      </c>
      <c r="D12" s="19" t="s">
        <v>975</v>
      </c>
      <c r="E12" s="19" t="s">
        <v>973</v>
      </c>
    </row>
    <row r="14" spans="1:27" ht="12.75">
      <c r="A14" s="23" t="str">
        <f>HYPERLINK("https://ptplc-cptbp.ca/en/welcome/","Provincial and Territorial Public Library Council")</f>
        <v>Provincial and Territorial Public Library Council</v>
      </c>
      <c r="C14" s="19" t="s">
        <v>412</v>
      </c>
      <c r="D14" s="19" t="s">
        <v>985</v>
      </c>
      <c r="E14" s="19" t="s">
        <v>973</v>
      </c>
    </row>
    <row r="16" spans="1:27" ht="12.75">
      <c r="A16" s="23" t="str">
        <f>HYPERLINK("http://archivists.ca/","Association of Canadian Archivists")</f>
        <v>Association of Canadian Archivists</v>
      </c>
      <c r="C16" s="19" t="s">
        <v>412</v>
      </c>
      <c r="D16" s="19" t="s">
        <v>986</v>
      </c>
      <c r="E16" s="19" t="s">
        <v>973</v>
      </c>
    </row>
    <row r="18" spans="1:5" ht="12.75">
      <c r="A18" s="23" t="str">
        <f>HYPERLINK("http://capalibrarians.org/","Canadian Association of Professional Academic Librarians")</f>
        <v>Canadian Association of Professional Academic Librarians</v>
      </c>
      <c r="C18" s="19" t="s">
        <v>412</v>
      </c>
      <c r="D18" s="19" t="s">
        <v>987</v>
      </c>
      <c r="E18" s="19" t="s">
        <v>973</v>
      </c>
    </row>
    <row r="19" spans="1:5" ht="12.75">
      <c r="B19" s="19" t="s">
        <v>988</v>
      </c>
      <c r="C19" s="19" t="s">
        <v>989</v>
      </c>
      <c r="D19" s="19" t="s">
        <v>990</v>
      </c>
      <c r="E19" s="19" t="s">
        <v>973</v>
      </c>
    </row>
    <row r="21" spans="1:5" ht="12.75">
      <c r="A21" s="23" t="str">
        <f>HYPERLINK("http://www.callacbd.ca/","Canadian Association of Law Libraries")</f>
        <v>Canadian Association of Law Libraries</v>
      </c>
      <c r="B21" s="19" t="s">
        <v>991</v>
      </c>
      <c r="C21" s="19" t="s">
        <v>37</v>
      </c>
      <c r="D21" s="19" t="s">
        <v>992</v>
      </c>
      <c r="E21" s="19" t="s">
        <v>973</v>
      </c>
    </row>
    <row r="22" spans="1:5" ht="12.75">
      <c r="C22" s="19" t="s">
        <v>412</v>
      </c>
      <c r="D22" s="19" t="s">
        <v>993</v>
      </c>
      <c r="E22" s="19" t="s">
        <v>973</v>
      </c>
    </row>
    <row r="24" spans="1:5" ht="12.75">
      <c r="A24" s="23" t="str">
        <f>HYPERLINK("http://www.chla-absc.ca/","Canadian Health Libraries Association")</f>
        <v>Canadian Health Libraries Association</v>
      </c>
      <c r="B24" s="19" t="s">
        <v>994</v>
      </c>
      <c r="C24" s="19" t="s">
        <v>37</v>
      </c>
      <c r="D24" s="19" t="s">
        <v>995</v>
      </c>
      <c r="E24" s="19" t="s">
        <v>973</v>
      </c>
    </row>
    <row r="25" spans="1:5" ht="12.75">
      <c r="B25" s="19" t="s">
        <v>996</v>
      </c>
      <c r="C25" s="19" t="s">
        <v>997</v>
      </c>
      <c r="D25" s="19" t="s">
        <v>998</v>
      </c>
      <c r="E25" s="19" t="s">
        <v>973</v>
      </c>
    </row>
    <row r="26" spans="1:5" ht="12.75">
      <c r="A26" s="23" t="str">
        <f>HYPERLINK("https://ejournals.library.ualberta.ca/index.php/jchla/index","Journal of Canadian Health Library Association ")</f>
        <v xml:space="preserve">Journal of Canadian Health Library Association </v>
      </c>
      <c r="B26" s="19" t="s">
        <v>999</v>
      </c>
      <c r="C26" s="19" t="s">
        <v>1000</v>
      </c>
      <c r="D26" s="19" t="s">
        <v>1001</v>
      </c>
      <c r="E26" s="19" t="s">
        <v>973</v>
      </c>
    </row>
    <row r="28" spans="1:5" ht="12.75">
      <c r="A28" s="23" t="str">
        <f>HYPERLINK("http://www.caml-acbm.org/","Canadian Association of Music Libraries")</f>
        <v>Canadian Association of Music Libraries</v>
      </c>
      <c r="B28" s="19" t="s">
        <v>1002</v>
      </c>
      <c r="C28" s="19" t="s">
        <v>37</v>
      </c>
      <c r="D28" s="19" t="s">
        <v>1003</v>
      </c>
      <c r="E28" s="19" t="s">
        <v>973</v>
      </c>
    </row>
    <row r="30" spans="1:5" ht="12.75">
      <c r="A30" s="23" t="str">
        <f>HYPERLINK("http://www.thepartnership.ca/web","The Partnership")</f>
        <v>The Partnership</v>
      </c>
      <c r="B30" s="19" t="s">
        <v>1004</v>
      </c>
      <c r="C30" s="19" t="s">
        <v>412</v>
      </c>
      <c r="D30" s="19" t="s">
        <v>1005</v>
      </c>
      <c r="E30" s="19" t="s">
        <v>973</v>
      </c>
    </row>
    <row r="32" spans="1:5" ht="12.75">
      <c r="A32" s="23" t="str">
        <f>HYPERLINK("http://cais-acsi.ca/","Canadian Association for Information Science ")</f>
        <v xml:space="preserve">Canadian Association for Information Science </v>
      </c>
      <c r="B32" s="19" t="s">
        <v>1006</v>
      </c>
      <c r="C32" s="19" t="s">
        <v>37</v>
      </c>
      <c r="D32" s="19" t="s">
        <v>1007</v>
      </c>
      <c r="E32" s="19" t="s">
        <v>973</v>
      </c>
    </row>
    <row r="34" spans="1:6" ht="12.75">
      <c r="A34" s="23" t="str">
        <f>HYPERLINK("http://publishers.ca/","Association of Canadian Publishers")</f>
        <v>Association of Canadian Publishers</v>
      </c>
      <c r="B34" s="19" t="s">
        <v>1008</v>
      </c>
      <c r="C34" s="19" t="s">
        <v>30</v>
      </c>
      <c r="D34" s="19" t="s">
        <v>1009</v>
      </c>
      <c r="E34" s="19" t="s">
        <v>973</v>
      </c>
      <c r="F34" s="19" t="s">
        <v>72</v>
      </c>
    </row>
    <row r="35" spans="1:6" ht="12.75">
      <c r="B35" s="19" t="s">
        <v>1010</v>
      </c>
      <c r="C35" s="19" t="s">
        <v>37</v>
      </c>
      <c r="D35" s="19" t="s">
        <v>1011</v>
      </c>
      <c r="E35" s="19" t="s">
        <v>973</v>
      </c>
    </row>
    <row r="37" spans="1:6" ht="12.75">
      <c r="A37" s="23" t="str">
        <f>HYPERLINK("http://canadacouncil.ca/","Canadian Council for the Arts")</f>
        <v>Canadian Council for the Arts</v>
      </c>
      <c r="B37" s="19" t="s">
        <v>1012</v>
      </c>
      <c r="C37" s="19" t="s">
        <v>1013</v>
      </c>
      <c r="D37" s="19" t="s">
        <v>1014</v>
      </c>
      <c r="E37" s="19" t="s">
        <v>973</v>
      </c>
    </row>
    <row r="38" spans="1:6" ht="12.75">
      <c r="B38" s="19" t="s">
        <v>1015</v>
      </c>
      <c r="C38" s="19" t="s">
        <v>1016</v>
      </c>
      <c r="D38" s="19" t="s">
        <v>1017</v>
      </c>
      <c r="E38" s="19" t="s">
        <v>973</v>
      </c>
    </row>
    <row r="39" spans="1:6" ht="12.75">
      <c r="B39" s="19" t="s">
        <v>1018</v>
      </c>
      <c r="C39" s="19" t="s">
        <v>1019</v>
      </c>
      <c r="D39" s="19" t="s">
        <v>1020</v>
      </c>
      <c r="E39" s="19" t="s">
        <v>973</v>
      </c>
    </row>
    <row r="40" spans="1:6" ht="12.75">
      <c r="B40" s="19" t="s">
        <v>1021</v>
      </c>
      <c r="C40" s="19" t="s">
        <v>1022</v>
      </c>
      <c r="D40" s="19" t="s">
        <v>1023</v>
      </c>
      <c r="E40" s="19" t="s">
        <v>973</v>
      </c>
    </row>
    <row r="42" spans="1:6" ht="12.75">
      <c r="A42" s="23" t="str">
        <f>HYPERLINK("http://www.cea-ace.ca/about-us","Canadian Education Association ")</f>
        <v xml:space="preserve">Canadian Education Association </v>
      </c>
      <c r="B42" s="19" t="s">
        <v>1024</v>
      </c>
      <c r="C42" s="19" t="s">
        <v>1025</v>
      </c>
      <c r="D42" s="18" t="s">
        <v>1026</v>
      </c>
      <c r="E42" s="19" t="s">
        <v>973</v>
      </c>
    </row>
    <row r="43" spans="1:6" ht="12.75">
      <c r="B43" s="19" t="s">
        <v>1027</v>
      </c>
      <c r="C43" s="19" t="s">
        <v>1028</v>
      </c>
      <c r="D43" s="18" t="s">
        <v>1029</v>
      </c>
      <c r="E43" s="19" t="s">
        <v>973</v>
      </c>
    </row>
    <row r="45" spans="1:6" ht="12.75">
      <c r="A45" s="23" t="str">
        <f>HYPERLINK("http://casbc-acehl.dal.ca/main.htm","Canadian Association for the Study of Book Culture")</f>
        <v>Canadian Association for the Study of Book Culture</v>
      </c>
      <c r="B45" s="19" t="s">
        <v>1030</v>
      </c>
      <c r="C45" s="19" t="s">
        <v>37</v>
      </c>
      <c r="D45" s="19" t="s">
        <v>1031</v>
      </c>
      <c r="E45" s="19" t="s">
        <v>973</v>
      </c>
    </row>
    <row r="46" spans="1:6" ht="12.75">
      <c r="B46" s="19" t="s">
        <v>1032</v>
      </c>
      <c r="D46" s="19" t="s">
        <v>1033</v>
      </c>
      <c r="E46" s="19" t="s">
        <v>973</v>
      </c>
    </row>
    <row r="48" spans="1:6" ht="12.75">
      <c r="A48" s="23" t="str">
        <f>HYPERLINK("http://www.accessola.org/web/FOCAL","Friends of Canadian Libraries")</f>
        <v>Friends of Canadian Libraries</v>
      </c>
      <c r="B48" s="19" t="s">
        <v>1034</v>
      </c>
      <c r="C48" s="19" t="s">
        <v>37</v>
      </c>
      <c r="D48" s="19" t="s">
        <v>1035</v>
      </c>
      <c r="E48" s="19" t="s">
        <v>973</v>
      </c>
    </row>
    <row r="50" spans="1:7" ht="12.75">
      <c r="A50" s="23" t="str">
        <f>HYPERLINK("http://www.afn.ca/en","Assembly of First Nations")</f>
        <v>Assembly of First Nations</v>
      </c>
      <c r="B50" s="19" t="s">
        <v>1036</v>
      </c>
      <c r="C50" s="19" t="s">
        <v>1037</v>
      </c>
      <c r="D50" s="19" t="s">
        <v>1038</v>
      </c>
      <c r="E50" s="19" t="s">
        <v>973</v>
      </c>
    </row>
    <row r="51" spans="1:7" ht="12.75">
      <c r="D51" s="19" t="s">
        <v>1039</v>
      </c>
      <c r="E51" s="19" t="s">
        <v>973</v>
      </c>
    </row>
    <row r="53" spans="1:7" ht="12.75">
      <c r="A53" s="23" t="str">
        <f>HYPERLINK("http://www.metisnation.ca/","Metis National Council")</f>
        <v>Metis National Council</v>
      </c>
      <c r="B53" s="19" t="s">
        <v>1040</v>
      </c>
      <c r="C53" s="19" t="s">
        <v>37</v>
      </c>
    </row>
    <row r="54" spans="1:7" ht="12.75">
      <c r="C54" s="19" t="s">
        <v>412</v>
      </c>
      <c r="D54" s="19" t="s">
        <v>1041</v>
      </c>
      <c r="E54" s="19" t="s">
        <v>973</v>
      </c>
    </row>
    <row r="56" spans="1:7" ht="12.75">
      <c r="A56" s="23" t="str">
        <f>HYPERLINK("http://nafc.ca/en/","National Association of Friendship Centres")</f>
        <v>National Association of Friendship Centres</v>
      </c>
      <c r="B56" s="19" t="s">
        <v>351</v>
      </c>
      <c r="C56" s="19" t="s">
        <v>37</v>
      </c>
      <c r="G56" s="8"/>
    </row>
    <row r="57" spans="1:7" ht="12.75">
      <c r="B57" s="19" t="s">
        <v>1042</v>
      </c>
      <c r="C57" s="19" t="s">
        <v>1043</v>
      </c>
      <c r="D57" s="19" t="s">
        <v>1044</v>
      </c>
      <c r="E57" s="19" t="s">
        <v>973</v>
      </c>
      <c r="G57" s="19"/>
    </row>
    <row r="58" spans="1:7" ht="12.75">
      <c r="B58" s="19"/>
      <c r="C58" s="19" t="s">
        <v>412</v>
      </c>
      <c r="D58" s="19" t="s">
        <v>1045</v>
      </c>
      <c r="E58" s="19" t="s">
        <v>973</v>
      </c>
      <c r="G58" s="19"/>
    </row>
    <row r="60" spans="1:7" ht="12.75">
      <c r="A60" s="23" t="str">
        <f>HYPERLINK("http://www.nationalreadingcampaign.ca/our-work/aboriginal-policy-initiative/","National Reading Campaign, Aboriginal Policy Initiative")</f>
        <v>National Reading Campaign, Aboriginal Policy Initiative</v>
      </c>
      <c r="B60" s="19" t="s">
        <v>256</v>
      </c>
      <c r="C60" s="19" t="s">
        <v>30</v>
      </c>
      <c r="D60" s="19" t="s">
        <v>1046</v>
      </c>
      <c r="E60" s="19" t="s">
        <v>973</v>
      </c>
      <c r="G60" s="19"/>
    </row>
    <row r="62" spans="1:7" ht="12.75">
      <c r="A62" s="23" t="str">
        <f>HYPERLINK("http://abo-peoples.org/","Indigenous Peoples' Assembly of Canada")</f>
        <v>Indigenous Peoples' Assembly of Canada</v>
      </c>
      <c r="B62" s="19" t="s">
        <v>1047</v>
      </c>
      <c r="C62" s="19" t="s">
        <v>1048</v>
      </c>
      <c r="D62" s="19" t="s">
        <v>1049</v>
      </c>
      <c r="E62" s="19" t="s">
        <v>973</v>
      </c>
      <c r="G62" s="19" t="s">
        <v>1050</v>
      </c>
    </row>
    <row r="63" spans="1:7" ht="12.75">
      <c r="B63" s="19" t="s">
        <v>1051</v>
      </c>
      <c r="C63" s="19" t="s">
        <v>416</v>
      </c>
      <c r="D63" s="19" t="s">
        <v>1052</v>
      </c>
      <c r="E63" s="19" t="s">
        <v>973</v>
      </c>
      <c r="G63" s="19" t="s">
        <v>1050</v>
      </c>
    </row>
    <row r="65" spans="1:7" ht="12.75">
      <c r="A65" s="23" t="str">
        <f>HYPERLINK("https://nwac.ca/","Native Women's Association of Canada")</f>
        <v>Native Women's Association of Canada</v>
      </c>
      <c r="C65" s="19" t="s">
        <v>412</v>
      </c>
      <c r="D65" s="19" t="s">
        <v>1053</v>
      </c>
      <c r="E65" s="19" t="s">
        <v>973</v>
      </c>
      <c r="G65" s="19" t="s">
        <v>1050</v>
      </c>
    </row>
    <row r="67" spans="1:7" ht="12.75">
      <c r="A67" s="23" t="str">
        <f>HYPERLINK("http://nationtalk.ca/","Nation Talk Aboriginal News")</f>
        <v>Nation Talk Aboriginal News</v>
      </c>
      <c r="C67" s="19" t="s">
        <v>412</v>
      </c>
      <c r="D67" s="19" t="s">
        <v>1054</v>
      </c>
      <c r="E67" s="19" t="s">
        <v>973</v>
      </c>
      <c r="G67" s="19" t="s">
        <v>1050</v>
      </c>
    </row>
    <row r="69" spans="1:7" ht="12.75">
      <c r="A69" s="18" t="str">
        <f>HYPERLINK("http://aptn.ca", "Aboriginal Peoples Television Network")</f>
        <v>Aboriginal Peoples Television Network</v>
      </c>
      <c r="C69" s="19" t="s">
        <v>412</v>
      </c>
      <c r="D69" s="19" t="s">
        <v>1055</v>
      </c>
      <c r="E69" s="19" t="s">
        <v>973</v>
      </c>
      <c r="G69" s="19" t="s">
        <v>1050</v>
      </c>
    </row>
    <row r="71" spans="1:7" ht="12.75">
      <c r="A71" s="19" t="s">
        <v>1056</v>
      </c>
      <c r="B71" s="19" t="s">
        <v>1057</v>
      </c>
      <c r="C71" s="19" t="s">
        <v>599</v>
      </c>
      <c r="D71" s="19" t="s">
        <v>1058</v>
      </c>
      <c r="E71" s="19" t="s">
        <v>973</v>
      </c>
    </row>
    <row r="73" spans="1:7" ht="12.75">
      <c r="A73" s="23" t="str">
        <f>HYPERLINK("http://www.indigenousliterarystudies.org/home/","Indigenous Literary Studies Association")</f>
        <v>Indigenous Literary Studies Association</v>
      </c>
      <c r="B73" s="19" t="s">
        <v>1059</v>
      </c>
      <c r="D73" s="19" t="s">
        <v>1060</v>
      </c>
      <c r="E73" s="19" t="s">
        <v>973</v>
      </c>
      <c r="G73" s="19" t="s">
        <v>1050</v>
      </c>
    </row>
    <row r="75" spans="1:7" ht="12.75">
      <c r="A75" s="23" t="str">
        <f>HYPERLINK("http://www.mnsu.edu/nativelit/aboutnals.html","The Native American Literature Symposium")</f>
        <v>The Native American Literature Symposium</v>
      </c>
      <c r="B75" s="19" t="s">
        <v>1061</v>
      </c>
      <c r="C75" s="19" t="s">
        <v>1062</v>
      </c>
      <c r="D75" s="19" t="s">
        <v>1063</v>
      </c>
      <c r="E75" s="19" t="s">
        <v>973</v>
      </c>
      <c r="G75" s="19" t="s">
        <v>1050</v>
      </c>
    </row>
    <row r="77" spans="1:7">
      <c r="A77" s="19" t="s">
        <v>1064</v>
      </c>
      <c r="B77" s="19" t="s">
        <v>1065</v>
      </c>
      <c r="D77" s="115" t="s">
        <v>1066</v>
      </c>
      <c r="E77" s="41">
        <v>42725</v>
      </c>
    </row>
    <row r="79" spans="1:7" ht="12.75">
      <c r="A79" s="19"/>
      <c r="B79" s="19"/>
    </row>
    <row r="80" spans="1:7" ht="12.75">
      <c r="B80" s="19" t="s">
        <v>542</v>
      </c>
    </row>
  </sheetData>
  <conditionalFormatting sqref="G56">
    <cfRule type="notContainsBlanks" dxfId="0" priority="1">
      <formula>LEN(TRIM(G56))&gt;0</formula>
    </cfRule>
  </conditionalFormatting>
  <hyperlinks>
    <hyperlink ref="D42" r:id="rId1"/>
    <hyperlink ref="D43" r:id="rId2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4.42578125" defaultRowHeight="15.75" customHeight="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/>
  <cols>
    <col min="1" max="1" width="52.28515625" customWidth="1"/>
    <col min="2" max="2" width="40.140625" customWidth="1"/>
    <col min="3" max="3" width="41.140625" customWidth="1"/>
    <col min="4" max="4" width="34.42578125" customWidth="1"/>
    <col min="5" max="5" width="18.85546875" customWidth="1"/>
  </cols>
  <sheetData>
    <row r="1" spans="1:27" ht="12.75">
      <c r="A1" s="8" t="s">
        <v>0</v>
      </c>
      <c r="B1" s="8"/>
      <c r="C1" s="10"/>
      <c r="D1" s="8"/>
      <c r="E1" s="8"/>
      <c r="F1" s="8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2.75">
      <c r="A2" s="8" t="s">
        <v>18</v>
      </c>
      <c r="B2" s="8" t="s">
        <v>20</v>
      </c>
      <c r="C2" s="10" t="s">
        <v>19</v>
      </c>
      <c r="D2" s="8" t="s">
        <v>21</v>
      </c>
      <c r="E2" s="8" t="s">
        <v>22</v>
      </c>
      <c r="F2" s="8" t="s">
        <v>23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2.75">
      <c r="A3" s="13" t="s">
        <v>25</v>
      </c>
      <c r="B3" s="17" t="s">
        <v>26</v>
      </c>
      <c r="D3" s="18" t="s">
        <v>27</v>
      </c>
      <c r="E3" s="19" t="s">
        <v>28</v>
      </c>
    </row>
    <row r="4" spans="1:27" ht="12.75">
      <c r="A4" s="19" t="s">
        <v>31</v>
      </c>
      <c r="B4" s="18" t="s">
        <v>33</v>
      </c>
      <c r="C4" s="19" t="s">
        <v>34</v>
      </c>
      <c r="D4" s="18" t="s">
        <v>35</v>
      </c>
      <c r="E4" s="19" t="s">
        <v>28</v>
      </c>
    </row>
    <row r="5" spans="1:27" ht="12.75">
      <c r="A5" s="19" t="s">
        <v>39</v>
      </c>
      <c r="B5" s="18" t="s">
        <v>40</v>
      </c>
      <c r="C5" s="19" t="s">
        <v>41</v>
      </c>
      <c r="D5" s="18" t="s">
        <v>42</v>
      </c>
      <c r="E5" s="19" t="s">
        <v>28</v>
      </c>
    </row>
    <row r="6" spans="1:27" ht="12.75">
      <c r="A6" s="19" t="s">
        <v>43</v>
      </c>
      <c r="B6" s="18" t="s">
        <v>44</v>
      </c>
      <c r="C6" s="19" t="s">
        <v>45</v>
      </c>
      <c r="D6" s="18" t="s">
        <v>46</v>
      </c>
      <c r="E6" s="19" t="s">
        <v>28</v>
      </c>
    </row>
    <row r="7" spans="1:27" ht="12.75">
      <c r="A7" s="19" t="s">
        <v>47</v>
      </c>
      <c r="B7" s="18" t="s">
        <v>44</v>
      </c>
      <c r="C7" s="19" t="s">
        <v>48</v>
      </c>
      <c r="D7" s="18" t="s">
        <v>49</v>
      </c>
      <c r="E7" s="19" t="s">
        <v>28</v>
      </c>
    </row>
    <row r="8" spans="1:27" ht="12.75">
      <c r="A8" s="21" t="s">
        <v>50</v>
      </c>
      <c r="B8" s="18" t="s">
        <v>51</v>
      </c>
      <c r="C8" s="19" t="s">
        <v>52</v>
      </c>
      <c r="D8" s="22" t="s">
        <v>53</v>
      </c>
      <c r="E8" s="19" t="s">
        <v>28</v>
      </c>
      <c r="F8" s="19" t="s">
        <v>54</v>
      </c>
    </row>
    <row r="9" spans="1:27" ht="12.75">
      <c r="A9" s="19" t="s">
        <v>55</v>
      </c>
      <c r="B9" s="18" t="s">
        <v>56</v>
      </c>
      <c r="D9" s="18" t="s">
        <v>57</v>
      </c>
      <c r="E9" s="19" t="s">
        <v>28</v>
      </c>
    </row>
    <row r="10" spans="1:27" ht="12.75">
      <c r="A10" s="19" t="s">
        <v>58</v>
      </c>
      <c r="B10" s="18" t="s">
        <v>59</v>
      </c>
      <c r="C10" s="19" t="s">
        <v>61</v>
      </c>
      <c r="D10" s="18" t="s">
        <v>63</v>
      </c>
      <c r="E10" s="19" t="s">
        <v>28</v>
      </c>
    </row>
    <row r="11" spans="1:27" ht="12.75">
      <c r="A11" s="19" t="s">
        <v>66</v>
      </c>
      <c r="B11" s="18" t="s">
        <v>69</v>
      </c>
      <c r="C11" s="19" t="s">
        <v>70</v>
      </c>
      <c r="D11" s="19" t="s">
        <v>71</v>
      </c>
      <c r="E11" s="19" t="s">
        <v>28</v>
      </c>
      <c r="F11" s="19" t="s">
        <v>72</v>
      </c>
    </row>
    <row r="12" spans="1:27" ht="12.75">
      <c r="A12" s="19" t="s">
        <v>73</v>
      </c>
      <c r="B12" s="18" t="s">
        <v>74</v>
      </c>
      <c r="C12" s="19" t="s">
        <v>75</v>
      </c>
      <c r="D12" s="18" t="s">
        <v>76</v>
      </c>
      <c r="E12" s="19" t="s">
        <v>28</v>
      </c>
    </row>
    <row r="13" spans="1:27" ht="12.75">
      <c r="A13" s="19" t="s">
        <v>77</v>
      </c>
      <c r="B13" s="18" t="s">
        <v>78</v>
      </c>
      <c r="C13" s="19" t="s">
        <v>79</v>
      </c>
      <c r="D13" s="18" t="s">
        <v>80</v>
      </c>
      <c r="E13" s="19" t="s">
        <v>28</v>
      </c>
    </row>
    <row r="14" spans="1:27" ht="12.75">
      <c r="A14" s="19" t="s">
        <v>81</v>
      </c>
      <c r="B14" s="18" t="s">
        <v>82</v>
      </c>
      <c r="C14" s="19" t="s">
        <v>83</v>
      </c>
      <c r="D14" s="18" t="s">
        <v>84</v>
      </c>
      <c r="E14" s="19" t="s">
        <v>28</v>
      </c>
    </row>
    <row r="15" spans="1:27" ht="12.75">
      <c r="A15" s="19" t="s">
        <v>85</v>
      </c>
      <c r="B15" s="18" t="s">
        <v>86</v>
      </c>
      <c r="C15" s="19" t="s">
        <v>87</v>
      </c>
      <c r="D15" s="19" t="s">
        <v>88</v>
      </c>
      <c r="E15" s="19" t="s">
        <v>28</v>
      </c>
    </row>
    <row r="16" spans="1:27" ht="12.75">
      <c r="A16" s="19" t="s">
        <v>89</v>
      </c>
      <c r="B16" s="18" t="s">
        <v>90</v>
      </c>
      <c r="C16" s="19" t="s">
        <v>91</v>
      </c>
      <c r="D16" s="18" t="s">
        <v>92</v>
      </c>
      <c r="E16" s="19" t="s">
        <v>28</v>
      </c>
    </row>
    <row r="17" spans="1:5" ht="12.75">
      <c r="A17" s="19" t="s">
        <v>93</v>
      </c>
      <c r="B17" s="18" t="s">
        <v>99</v>
      </c>
      <c r="C17" s="19" t="s">
        <v>100</v>
      </c>
      <c r="D17" s="19" t="s">
        <v>101</v>
      </c>
      <c r="E17" s="19" t="s">
        <v>28</v>
      </c>
    </row>
    <row r="18" spans="1:5" ht="12.75">
      <c r="A18" s="19" t="s">
        <v>102</v>
      </c>
      <c r="B18" s="18" t="s">
        <v>103</v>
      </c>
      <c r="D18" s="19" t="s">
        <v>107</v>
      </c>
      <c r="E18" s="19" t="s">
        <v>28</v>
      </c>
    </row>
    <row r="19" spans="1:5" ht="12.75">
      <c r="A19" s="19" t="s">
        <v>108</v>
      </c>
      <c r="B19" s="18" t="s">
        <v>109</v>
      </c>
      <c r="C19" s="19" t="s">
        <v>110</v>
      </c>
      <c r="D19" s="18" t="s">
        <v>111</v>
      </c>
    </row>
    <row r="20" spans="1:5" ht="12.75">
      <c r="A20" s="19" t="s">
        <v>112</v>
      </c>
      <c r="B20" s="18" t="s">
        <v>113</v>
      </c>
      <c r="C20" s="19" t="s">
        <v>114</v>
      </c>
      <c r="D20" s="18" t="s">
        <v>115</v>
      </c>
    </row>
    <row r="21" spans="1:5" ht="16.5" customHeight="1">
      <c r="A21" s="19" t="s">
        <v>116</v>
      </c>
      <c r="C21" s="19" t="s">
        <v>117</v>
      </c>
      <c r="D21" s="19" t="s">
        <v>118</v>
      </c>
    </row>
  </sheetData>
  <hyperlinks>
    <hyperlink ref="B3" r:id="rId1"/>
    <hyperlink ref="D3" r:id="rId2"/>
    <hyperlink ref="B4" r:id="rId3"/>
    <hyperlink ref="D4" r:id="rId4"/>
    <hyperlink ref="B5" r:id="rId5"/>
    <hyperlink ref="D5" r:id="rId6"/>
    <hyperlink ref="B6" r:id="rId7"/>
    <hyperlink ref="D6" r:id="rId8"/>
    <hyperlink ref="B7" r:id="rId9"/>
    <hyperlink ref="D7" r:id="rId10"/>
    <hyperlink ref="A8" r:id="rId11"/>
    <hyperlink ref="B8" r:id="rId12"/>
    <hyperlink ref="B9" r:id="rId13"/>
    <hyperlink ref="D9" r:id="rId14"/>
    <hyperlink ref="B10" r:id="rId15"/>
    <hyperlink ref="D10" r:id="rId16"/>
    <hyperlink ref="B11" r:id="rId17"/>
    <hyperlink ref="B12" r:id="rId18"/>
    <hyperlink ref="D12" r:id="rId19"/>
    <hyperlink ref="B13" r:id="rId20"/>
    <hyperlink ref="D13" r:id="rId21"/>
    <hyperlink ref="B14" r:id="rId22"/>
    <hyperlink ref="D14" r:id="rId23"/>
    <hyperlink ref="B15" r:id="rId24"/>
    <hyperlink ref="B16" r:id="rId25"/>
    <hyperlink ref="D16" r:id="rId26"/>
    <hyperlink ref="B17" r:id="rId27"/>
    <hyperlink ref="B18" r:id="rId28"/>
    <hyperlink ref="B19" r:id="rId29"/>
    <hyperlink ref="D19" r:id="rId30"/>
    <hyperlink ref="B20" r:id="rId31"/>
    <hyperlink ref="D20" r:id="rId3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/>
  <cols>
    <col min="1" max="1" width="55.5703125" customWidth="1"/>
    <col min="2" max="2" width="26.42578125" customWidth="1"/>
    <col min="3" max="3" width="27.5703125" customWidth="1"/>
    <col min="4" max="4" width="22" customWidth="1"/>
    <col min="5" max="5" width="19.5703125" customWidth="1"/>
  </cols>
  <sheetData>
    <row r="1" spans="1:27">
      <c r="A1" s="2" t="s">
        <v>1</v>
      </c>
      <c r="B1" s="4"/>
      <c r="C1" s="4"/>
      <c r="D1" s="4"/>
      <c r="E1" s="4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>
      <c r="A2" s="9" t="s">
        <v>18</v>
      </c>
      <c r="B2" s="12" t="s">
        <v>19</v>
      </c>
      <c r="C2" s="12" t="s">
        <v>24</v>
      </c>
      <c r="D2" s="12" t="s">
        <v>21</v>
      </c>
      <c r="E2" s="12" t="s">
        <v>22</v>
      </c>
      <c r="F2" s="14" t="s">
        <v>23</v>
      </c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>
      <c r="A3" s="16" t="str">
        <f>HYPERLINK("http://www.laa.ca/","Library Association of Alberta ")</f>
        <v xml:space="preserve">Library Association of Alberta </v>
      </c>
      <c r="B3" s="19" t="s">
        <v>29</v>
      </c>
      <c r="C3" s="19" t="s">
        <v>30</v>
      </c>
      <c r="D3" s="19" t="s">
        <v>32</v>
      </c>
      <c r="E3" s="19" t="s">
        <v>28</v>
      </c>
    </row>
    <row r="4" spans="1:27">
      <c r="A4" s="20"/>
      <c r="B4" s="19" t="s">
        <v>36</v>
      </c>
      <c r="C4" s="19" t="s">
        <v>37</v>
      </c>
      <c r="D4" s="19" t="s">
        <v>38</v>
      </c>
      <c r="E4" s="19" t="s">
        <v>28</v>
      </c>
    </row>
    <row r="5" spans="1:27">
      <c r="A5" s="20"/>
      <c r="E5" s="19"/>
    </row>
    <row r="6" spans="1:27">
      <c r="A6" s="16" t="str">
        <f>HYPERLINK("http://www.municipalaffairs.alberta.ca/public_library_service","Alberta Public Library Services Branch")</f>
        <v>Alberta Public Library Services Branch</v>
      </c>
      <c r="B6" s="19" t="s">
        <v>60</v>
      </c>
      <c r="C6" s="19" t="s">
        <v>62</v>
      </c>
      <c r="D6" s="19" t="s">
        <v>64</v>
      </c>
      <c r="E6" s="19" t="s">
        <v>28</v>
      </c>
    </row>
    <row r="7" spans="1:27">
      <c r="A7" s="20"/>
      <c r="B7" s="19" t="s">
        <v>65</v>
      </c>
      <c r="C7" s="19" t="s">
        <v>67</v>
      </c>
      <c r="D7" s="19" t="s">
        <v>68</v>
      </c>
      <c r="E7" s="19" t="s">
        <v>28</v>
      </c>
    </row>
    <row r="8" spans="1:27">
      <c r="A8" s="20"/>
    </row>
    <row r="9" spans="1:27">
      <c r="A9" s="16" t="str">
        <f>HYPERLINK("https://aaal.ca/","Alberta Association of Academic Libraries")</f>
        <v>Alberta Association of Academic Libraries</v>
      </c>
      <c r="B9" s="19" t="s">
        <v>94</v>
      </c>
      <c r="C9" s="19" t="s">
        <v>95</v>
      </c>
      <c r="D9" s="19" t="s">
        <v>96</v>
      </c>
      <c r="E9" s="19" t="s">
        <v>28</v>
      </c>
    </row>
    <row r="10" spans="1:27">
      <c r="A10" s="20"/>
      <c r="B10" s="19" t="s">
        <v>97</v>
      </c>
      <c r="C10" s="19" t="s">
        <v>95</v>
      </c>
      <c r="D10" s="19" t="s">
        <v>98</v>
      </c>
      <c r="E10" s="19" t="s">
        <v>28</v>
      </c>
    </row>
    <row r="11" spans="1:27">
      <c r="A11" s="20"/>
    </row>
    <row r="12" spans="1:27">
      <c r="A12" s="16" t="str">
        <f>HYPERLINK("http://www.aalt.org/","Alberta Association of Library Technicians")</f>
        <v>Alberta Association of Library Technicians</v>
      </c>
      <c r="B12" s="19" t="s">
        <v>104</v>
      </c>
      <c r="C12" s="19" t="s">
        <v>105</v>
      </c>
      <c r="D12" s="19" t="s">
        <v>106</v>
      </c>
      <c r="E12" s="19" t="s">
        <v>28</v>
      </c>
    </row>
    <row r="13" spans="1:27">
      <c r="A13" s="20"/>
    </row>
    <row r="14" spans="1:27">
      <c r="A14" s="16" t="str">
        <f>HYPERLINK("http://www.lloydminster.org/aplacwp/wordpress/","Alberta Public Library Administrators Council")</f>
        <v>Alberta Public Library Administrators Council</v>
      </c>
      <c r="B14" s="19" t="s">
        <v>119</v>
      </c>
      <c r="C14" s="19" t="s">
        <v>120</v>
      </c>
      <c r="D14" s="19" t="s">
        <v>121</v>
      </c>
      <c r="E14" s="19" t="s">
        <v>28</v>
      </c>
    </row>
    <row r="15" spans="1:27">
      <c r="A15" s="20"/>
    </row>
    <row r="16" spans="1:27">
      <c r="A16" s="16" t="str">
        <f>HYPERLINK("http://www.librarytrustees.ab.ca/","Alberta Library Trustees Association")</f>
        <v>Alberta Library Trustees Association</v>
      </c>
      <c r="B16" s="19" t="s">
        <v>122</v>
      </c>
      <c r="C16" s="19" t="s">
        <v>30</v>
      </c>
      <c r="D16" s="19" t="s">
        <v>123</v>
      </c>
      <c r="E16" s="19" t="s">
        <v>28</v>
      </c>
    </row>
    <row r="17" spans="1:5">
      <c r="A17" s="20"/>
      <c r="C17" s="19" t="s">
        <v>124</v>
      </c>
      <c r="D17" s="19" t="s">
        <v>125</v>
      </c>
      <c r="E17" s="19" t="s">
        <v>28</v>
      </c>
    </row>
    <row r="18" spans="1:5">
      <c r="A18" s="20"/>
      <c r="B18" s="19" t="s">
        <v>126</v>
      </c>
      <c r="C18" s="19" t="s">
        <v>37</v>
      </c>
      <c r="D18" s="19" t="s">
        <v>127</v>
      </c>
      <c r="E18" s="19" t="s">
        <v>28</v>
      </c>
    </row>
    <row r="19" spans="1:5">
      <c r="A19" s="20"/>
    </row>
    <row r="20" spans="1:5" ht="15.75" customHeight="1">
      <c r="A20" s="23" t="str">
        <f>HYPERLINK("http://aslc.ca/","Alberta School Learning Commons Association")</f>
        <v>Alberta School Learning Commons Association</v>
      </c>
      <c r="B20" s="19" t="s">
        <v>129</v>
      </c>
      <c r="C20" s="19" t="s">
        <v>37</v>
      </c>
      <c r="D20" s="19" t="s">
        <v>130</v>
      </c>
      <c r="E20" s="19" t="s">
        <v>28</v>
      </c>
    </row>
    <row r="22" spans="1:5" ht="15.75" customHeight="1">
      <c r="A22" s="23" t="str">
        <f>HYPERLINK("http://www.thealbertalibrary.ab.ca/","The Alberta Library")</f>
        <v>The Alberta Library</v>
      </c>
      <c r="B22" s="19" t="s">
        <v>142</v>
      </c>
      <c r="C22" s="19" t="s">
        <v>144</v>
      </c>
      <c r="D22" s="19" t="s">
        <v>145</v>
      </c>
      <c r="E22" s="19" t="s">
        <v>28</v>
      </c>
    </row>
    <row r="23" spans="1:5" ht="15.75" customHeight="1">
      <c r="B23" s="19" t="s">
        <v>149</v>
      </c>
      <c r="C23" s="19" t="s">
        <v>150</v>
      </c>
      <c r="D23" s="19" t="s">
        <v>152</v>
      </c>
      <c r="E23" s="19" t="s">
        <v>28</v>
      </c>
    </row>
    <row r="25" spans="1:5" ht="15.75" customHeight="1">
      <c r="A25" s="23" t="str">
        <f>HYPERLINK("http://nahla.chla-absc.ca/","Northern Alberta Health Libraries Association")</f>
        <v>Northern Alberta Health Libraries Association</v>
      </c>
      <c r="B25" s="19" t="s">
        <v>162</v>
      </c>
      <c r="C25" s="19" t="s">
        <v>37</v>
      </c>
    </row>
    <row r="26" spans="1:5" ht="15.75" customHeight="1">
      <c r="C26" s="19" t="s">
        <v>165</v>
      </c>
      <c r="D26" s="19" t="s">
        <v>166</v>
      </c>
      <c r="E26" s="19" t="s">
        <v>28</v>
      </c>
    </row>
    <row r="28" spans="1:5" ht="12.75">
      <c r="A28" s="23" t="str">
        <f>HYPERLINK("http://sahla.chla-absc.ca/","Southern Alberta Health Libraries Association")</f>
        <v>Southern Alberta Health Libraries Association</v>
      </c>
      <c r="C28" s="19" t="s">
        <v>165</v>
      </c>
      <c r="D28" s="19" t="s">
        <v>177</v>
      </c>
      <c r="E28" s="19" t="s">
        <v>28</v>
      </c>
    </row>
    <row r="29" spans="1:5" ht="12.75">
      <c r="B29" s="19" t="s">
        <v>180</v>
      </c>
      <c r="C29" s="19" t="s">
        <v>37</v>
      </c>
      <c r="D29" s="19" t="s">
        <v>183</v>
      </c>
      <c r="E29" s="19" t="s">
        <v>28</v>
      </c>
    </row>
    <row r="31" spans="1:5" ht="15">
      <c r="A31" s="16" t="str">
        <f>HYPERLINK("http://gela.ca/","Greater Edmonton Library Association")</f>
        <v>Greater Edmonton Library Association</v>
      </c>
      <c r="B31" s="19" t="s">
        <v>193</v>
      </c>
      <c r="C31" s="19" t="s">
        <v>37</v>
      </c>
    </row>
    <row r="32" spans="1:5" ht="15">
      <c r="A32" s="27"/>
      <c r="C32" s="19" t="s">
        <v>165</v>
      </c>
      <c r="D32" s="19" t="s">
        <v>198</v>
      </c>
      <c r="E32" s="19" t="s">
        <v>28</v>
      </c>
    </row>
    <row r="33" spans="1:6" ht="15">
      <c r="A33" s="27"/>
    </row>
    <row r="34" spans="1:6" ht="12.75">
      <c r="A34" s="23" t="str">
        <f>HYPERLINK("http://www.fla.org/","Foothills Library Association")</f>
        <v>Foothills Library Association</v>
      </c>
      <c r="B34" s="19" t="s">
        <v>209</v>
      </c>
      <c r="C34" s="19" t="s">
        <v>37</v>
      </c>
      <c r="D34" s="19" t="s">
        <v>213</v>
      </c>
      <c r="E34" s="19" t="s">
        <v>28</v>
      </c>
    </row>
    <row r="36" spans="1:6" ht="12.75">
      <c r="A36" s="23" t="str">
        <f>HYPERLINK("https://cllg.ca/","Calgary Law Libraries Group")</f>
        <v>Calgary Law Libraries Group</v>
      </c>
      <c r="B36" s="19" t="s">
        <v>222</v>
      </c>
      <c r="C36" s="19" t="s">
        <v>223</v>
      </c>
      <c r="D36" s="19" t="s">
        <v>225</v>
      </c>
      <c r="E36" s="19" t="s">
        <v>28</v>
      </c>
    </row>
    <row r="37" spans="1:6" ht="12.75">
      <c r="B37" s="19" t="s">
        <v>228</v>
      </c>
      <c r="C37" s="19" t="s">
        <v>223</v>
      </c>
    </row>
    <row r="39" spans="1:6" ht="12.75">
      <c r="A39" s="23" t="str">
        <f>HYPERLINK("http://edmontonlawlibraries.ca/","Edmonton Law Libraries Association")</f>
        <v>Edmonton Law Libraries Association</v>
      </c>
      <c r="B39" s="19" t="s">
        <v>239</v>
      </c>
      <c r="C39" s="19" t="s">
        <v>120</v>
      </c>
      <c r="D39" s="19" t="s">
        <v>241</v>
      </c>
      <c r="E39" s="19" t="s">
        <v>28</v>
      </c>
    </row>
    <row r="41" spans="1:6" ht="12.75">
      <c r="A41" s="18" t="str">
        <f>HYPERLINK("http://www.albertamagazines.com", "Alberta Magazine Publishers Association")</f>
        <v>Alberta Magazine Publishers Association</v>
      </c>
      <c r="B41" s="19" t="s">
        <v>249</v>
      </c>
      <c r="C41" s="19" t="s">
        <v>30</v>
      </c>
      <c r="D41" s="19" t="s">
        <v>252</v>
      </c>
      <c r="E41" s="19" t="s">
        <v>28</v>
      </c>
    </row>
    <row r="42" spans="1:6" ht="12.75">
      <c r="A42" s="33"/>
      <c r="B42" s="19"/>
      <c r="C42" s="19"/>
      <c r="D42" s="19"/>
      <c r="E42" s="19"/>
    </row>
    <row r="43" spans="1:6" ht="12.75">
      <c r="A43" s="23" t="str">
        <f>HYPERLINK("http://bookpublishers.ab.ca/","Book Publishers Association of Alberta")</f>
        <v>Book Publishers Association of Alberta</v>
      </c>
      <c r="B43" s="19" t="s">
        <v>271</v>
      </c>
      <c r="C43" s="19" t="s">
        <v>30</v>
      </c>
      <c r="D43" s="19" t="s">
        <v>272</v>
      </c>
      <c r="E43" s="19" t="s">
        <v>28</v>
      </c>
      <c r="F43" s="19" t="s">
        <v>72</v>
      </c>
    </row>
    <row r="45" spans="1:6" ht="12.75">
      <c r="A45" s="23" t="str">
        <f>HYPERLINK("http://www.ualberta.ca/education/departments/school-of-library-and-information-studies","School of Library and Information Studies, University of Alberta")</f>
        <v>School of Library and Information Studies, University of Alberta</v>
      </c>
      <c r="B45" s="19" t="s">
        <v>289</v>
      </c>
      <c r="C45" s="19" t="s">
        <v>291</v>
      </c>
      <c r="D45" s="19" t="s">
        <v>292</v>
      </c>
      <c r="E45" s="19" t="s">
        <v>28</v>
      </c>
    </row>
    <row r="46" spans="1:6" ht="12.75">
      <c r="B46" s="19" t="s">
        <v>295</v>
      </c>
      <c r="C46" s="19" t="s">
        <v>297</v>
      </c>
      <c r="D46" s="19" t="s">
        <v>299</v>
      </c>
      <c r="E46" s="19" t="s">
        <v>28</v>
      </c>
    </row>
    <row r="48" spans="1:6" ht="12.75">
      <c r="A48" s="23" t="str">
        <f>HYPERLINK("http://www.epl.ca/browse_program/reconciliation/","Edmonton Public Library Exploring Reconciliation")</f>
        <v>Edmonton Public Library Exploring Reconciliation</v>
      </c>
      <c r="B48" s="19" t="s">
        <v>323</v>
      </c>
      <c r="C48" s="19" t="s">
        <v>325</v>
      </c>
      <c r="D48" s="19" t="s">
        <v>327</v>
      </c>
      <c r="E48" s="19" t="s">
        <v>28</v>
      </c>
      <c r="F48" s="19" t="s">
        <v>331</v>
      </c>
    </row>
    <row r="49" spans="1:5" ht="12.75">
      <c r="B49" s="19" t="s">
        <v>334</v>
      </c>
      <c r="C49" s="19" t="s">
        <v>335</v>
      </c>
      <c r="D49" s="19" t="s">
        <v>337</v>
      </c>
      <c r="E49" s="19" t="s">
        <v>28</v>
      </c>
    </row>
    <row r="51" spans="1:5" ht="12.75">
      <c r="A51" s="23" t="str">
        <f>HYPERLINK("http://anfca.com/","Alberta Native Friendship Centres Association")</f>
        <v>Alberta Native Friendship Centres Association</v>
      </c>
      <c r="B51" s="19" t="s">
        <v>351</v>
      </c>
      <c r="C51" s="19" t="s">
        <v>30</v>
      </c>
      <c r="D51" s="19" t="s">
        <v>352</v>
      </c>
      <c r="E51" s="19" t="s">
        <v>28</v>
      </c>
    </row>
    <row r="53" spans="1:5" ht="12.75">
      <c r="A53" s="23" t="str">
        <f>HYPERLINK("http://albertametis.com/","Metis Nation of Alberta")</f>
        <v>Metis Nation of Alberta</v>
      </c>
      <c r="B53" s="19" t="s">
        <v>362</v>
      </c>
      <c r="C53" s="19" t="s">
        <v>37</v>
      </c>
      <c r="D53" s="19" t="s">
        <v>364</v>
      </c>
      <c r="E53" s="19" t="s">
        <v>28</v>
      </c>
    </row>
    <row r="54" spans="1:5" ht="12.75">
      <c r="C54" s="19" t="s">
        <v>279</v>
      </c>
      <c r="D54" s="19" t="s">
        <v>368</v>
      </c>
      <c r="E54" s="19" t="s">
        <v>28</v>
      </c>
    </row>
    <row r="56" spans="1:5" ht="12.75">
      <c r="A56" s="23" t="str">
        <f>HYPERLINK("http://www.treatysix.org/","The Confederacy of Treaty Six First Nations")</f>
        <v>The Confederacy of Treaty Six First Nations</v>
      </c>
      <c r="B56" s="19" t="s">
        <v>385</v>
      </c>
      <c r="C56" s="19" t="s">
        <v>387</v>
      </c>
      <c r="D56" s="19" t="s">
        <v>389</v>
      </c>
      <c r="E56" s="19" t="s">
        <v>28</v>
      </c>
    </row>
    <row r="57" spans="1:5" ht="12.75">
      <c r="B57" s="19" t="s">
        <v>393</v>
      </c>
      <c r="C57" s="19" t="s">
        <v>396</v>
      </c>
      <c r="D57" s="19" t="s">
        <v>397</v>
      </c>
      <c r="E57" s="19" t="s">
        <v>28</v>
      </c>
    </row>
    <row r="59" spans="1:5" ht="12.75">
      <c r="A59" s="23" t="str">
        <f>HYPERLINK("http://www.treaty7.org/","Treaty 7 Management Corporation")</f>
        <v>Treaty 7 Management Corporation</v>
      </c>
      <c r="C59" s="19" t="s">
        <v>412</v>
      </c>
      <c r="D59" s="19" t="s">
        <v>413</v>
      </c>
      <c r="E59" s="19" t="s">
        <v>28</v>
      </c>
    </row>
    <row r="60" spans="1:5" ht="12.75">
      <c r="A60" s="19"/>
      <c r="B60" s="19" t="s">
        <v>415</v>
      </c>
      <c r="C60" s="19" t="s">
        <v>416</v>
      </c>
      <c r="D60" s="19" t="s">
        <v>418</v>
      </c>
      <c r="E60" s="19" t="s">
        <v>28</v>
      </c>
    </row>
    <row r="62" spans="1:5" ht="12.75">
      <c r="A62" s="23" t="str">
        <f>HYPERLINK("http://treaty8.ca/","Treaty 8 First Nation of Alberta")</f>
        <v>Treaty 8 First Nation of Alberta</v>
      </c>
      <c r="B62" s="19" t="s">
        <v>430</v>
      </c>
      <c r="C62" s="19" t="s">
        <v>431</v>
      </c>
      <c r="D62" s="19" t="s">
        <v>433</v>
      </c>
      <c r="E62" s="19" t="s">
        <v>28</v>
      </c>
    </row>
    <row r="63" spans="1:5" ht="12.75">
      <c r="B63" s="19" t="s">
        <v>436</v>
      </c>
      <c r="C63" s="19" t="s">
        <v>438</v>
      </c>
      <c r="D63" s="19" t="s">
        <v>439</v>
      </c>
      <c r="E63" s="19" t="s">
        <v>28</v>
      </c>
    </row>
    <row r="64" spans="1:5" ht="12.75">
      <c r="D64" s="19" t="s">
        <v>443</v>
      </c>
      <c r="E64" s="19" t="s">
        <v>28</v>
      </c>
    </row>
    <row r="66" spans="1:6" ht="12.75">
      <c r="A66" s="23" t="str">
        <f>HYPERLINK("http://www.msgc.ca/","Metis Settlement General Council")</f>
        <v>Metis Settlement General Council</v>
      </c>
      <c r="B66" s="19" t="s">
        <v>455</v>
      </c>
      <c r="C66" s="19" t="s">
        <v>30</v>
      </c>
      <c r="D66" s="19" t="s">
        <v>458</v>
      </c>
      <c r="E66" s="19" t="s">
        <v>28</v>
      </c>
    </row>
    <row r="67" spans="1:6" ht="12.75">
      <c r="D67" s="19" t="s">
        <v>460</v>
      </c>
      <c r="E67" s="19" t="s">
        <v>28</v>
      </c>
    </row>
    <row r="69" spans="1:6" ht="12.75">
      <c r="A69" s="23" t="str">
        <f>HYPERLINK("http://www.glenbow.org/index.cfm","Glenbow Museum")</f>
        <v>Glenbow Museum</v>
      </c>
      <c r="C69" s="19" t="s">
        <v>412</v>
      </c>
      <c r="D69" s="19" t="s">
        <v>472</v>
      </c>
      <c r="E69" s="19" t="s">
        <v>28</v>
      </c>
    </row>
    <row r="71" spans="1:6" ht="12.75">
      <c r="A71" s="23" t="str">
        <f>HYPERLINK("http://www.awpa.ca/","Aboriginal Women's Professional Association")</f>
        <v>Aboriginal Women's Professional Association</v>
      </c>
      <c r="C71" s="19" t="s">
        <v>412</v>
      </c>
      <c r="D71" s="19" t="s">
        <v>485</v>
      </c>
      <c r="E71" s="19" t="s">
        <v>28</v>
      </c>
    </row>
    <row r="73" spans="1:6" ht="12.75">
      <c r="A73" s="23" t="str">
        <f>HYPERLINK("http://www.ammsa.com/","Aboriginal Multi-Media Society of Alberta")</f>
        <v>Aboriginal Multi-Media Society of Alberta</v>
      </c>
      <c r="B73" s="19" t="s">
        <v>495</v>
      </c>
      <c r="C73" s="19" t="s">
        <v>497</v>
      </c>
      <c r="D73" s="19" t="s">
        <v>498</v>
      </c>
      <c r="E73" s="19" t="s">
        <v>28</v>
      </c>
      <c r="F73" s="19" t="s">
        <v>500</v>
      </c>
    </row>
    <row r="74" spans="1:6" ht="12.75">
      <c r="B74" s="19" t="s">
        <v>502</v>
      </c>
      <c r="D74" s="19" t="s">
        <v>503</v>
      </c>
      <c r="E74" s="19" t="s">
        <v>28</v>
      </c>
    </row>
    <row r="75" spans="1:6" ht="12.75">
      <c r="B75" s="40" t="str">
        <f>HYPERLINK("http://www.cfweradio.ca/","CFWE Radio")</f>
        <v>CFWE Radio</v>
      </c>
      <c r="D75" s="19" t="s">
        <v>517</v>
      </c>
      <c r="E75" s="19" t="s">
        <v>28</v>
      </c>
    </row>
    <row r="76" spans="1:6" ht="12.75">
      <c r="B76" s="23" t="str">
        <f>HYPERLINK("http://www.windspeaker.com/","Windspeaker")</f>
        <v>Windspeaker</v>
      </c>
      <c r="D76" s="19" t="s">
        <v>528</v>
      </c>
      <c r="E76" s="19" t="s">
        <v>28</v>
      </c>
    </row>
    <row r="78" spans="1:6" ht="12.75">
      <c r="A78" s="23" t="str">
        <f>HYPERLINK("http://www.albertanativenews.com/","Alberta Native News")</f>
        <v>Alberta Native News</v>
      </c>
      <c r="C78" s="19" t="s">
        <v>537</v>
      </c>
      <c r="D78" s="19" t="s">
        <v>538</v>
      </c>
      <c r="E78" s="19"/>
    </row>
    <row r="80" spans="1:6" ht="12.75">
      <c r="A80" s="23" t="str">
        <f>HYPERLINK("http://www.bsec.ab.ca/","Boyle Street Education Centre")</f>
        <v>Boyle Street Education Centre</v>
      </c>
      <c r="C80" s="19" t="s">
        <v>412</v>
      </c>
      <c r="D80" s="19" t="s">
        <v>547</v>
      </c>
      <c r="E80" s="19"/>
    </row>
    <row r="82" spans="1:5" ht="12.75">
      <c r="A82" s="23" t="str">
        <f>HYPERLINK("http://www.cnfc.ca/","Canadian Native Friendship Centre")</f>
        <v>Canadian Native Friendship Centre</v>
      </c>
      <c r="C82" s="19" t="s">
        <v>412</v>
      </c>
      <c r="D82" s="19" t="s">
        <v>557</v>
      </c>
      <c r="E82" s="19" t="s">
        <v>28</v>
      </c>
    </row>
    <row r="83" spans="1:5" ht="12.75">
      <c r="D83" s="19" t="s">
        <v>559</v>
      </c>
      <c r="E83" s="19" t="s">
        <v>560</v>
      </c>
    </row>
    <row r="85" spans="1:5" ht="12.75">
      <c r="A85" s="23" t="str">
        <f>HYPERLINK("http://bcrsociety.ab.ca/","Ben Calf Robe Society")</f>
        <v>Ben Calf Robe Society</v>
      </c>
      <c r="C85" s="19" t="s">
        <v>412</v>
      </c>
      <c r="D85" s="19" t="s">
        <v>568</v>
      </c>
      <c r="E85" s="19" t="s">
        <v>28</v>
      </c>
    </row>
    <row r="87" spans="1:5" ht="12.75">
      <c r="A87" s="23" t="str">
        <f>HYPERLINK("http://bentarrow.ca/","Bent Arrow Traditional Healing Society")</f>
        <v>Bent Arrow Traditional Healing Society</v>
      </c>
      <c r="C87" s="19" t="s">
        <v>412</v>
      </c>
      <c r="D87" s="19" t="s">
        <v>578</v>
      </c>
      <c r="E87" s="19" t="s">
        <v>28</v>
      </c>
    </row>
    <row r="88" spans="1:5" ht="12.75">
      <c r="A88" s="33"/>
      <c r="B88" s="19" t="s">
        <v>581</v>
      </c>
      <c r="C88" s="19" t="s">
        <v>583</v>
      </c>
      <c r="D88" s="19" t="s">
        <v>585</v>
      </c>
      <c r="E88" s="19" t="s">
        <v>28</v>
      </c>
    </row>
    <row r="90" spans="1:5" ht="12.75">
      <c r="A90" s="23" t="str">
        <f>HYPERLINK("http://creatinghopesociety.ca/","Creating Hope Society")</f>
        <v>Creating Hope Society</v>
      </c>
      <c r="B90" s="19" t="s">
        <v>589</v>
      </c>
      <c r="C90" s="19" t="s">
        <v>590</v>
      </c>
      <c r="D90" s="19" t="s">
        <v>591</v>
      </c>
      <c r="E90" s="19" t="s">
        <v>28</v>
      </c>
    </row>
    <row r="92" spans="1:5" ht="12.75">
      <c r="A92" s="23" t="str">
        <f>HYPERLINK("http://www.ncsa.ca/","Native Counselling Services of Alberta")</f>
        <v>Native Counselling Services of Alberta</v>
      </c>
      <c r="C92" s="19" t="s">
        <v>412</v>
      </c>
      <c r="D92" s="19" t="s">
        <v>594</v>
      </c>
      <c r="E92" s="19" t="s">
        <v>28</v>
      </c>
    </row>
    <row r="94" spans="1:5" ht="12.75">
      <c r="A94" s="23" t="str">
        <f>HYPERLINK("http://www.aboriginalveterans.com/","Aboriginal Veterans Society of Alberta")</f>
        <v>Aboriginal Veterans Society of Alberta</v>
      </c>
      <c r="C94" s="19" t="s">
        <v>412</v>
      </c>
      <c r="D94" s="19" t="s">
        <v>595</v>
      </c>
      <c r="E94" s="19" t="s">
        <v>28</v>
      </c>
    </row>
    <row r="96" spans="1:5" ht="12.75">
      <c r="A96" s="23" t="str">
        <f>HYPERLINK("http://www.fourworlds.ca/who.html","Four Worlds Center for Development Learning")</f>
        <v>Four Worlds Center for Development Learning</v>
      </c>
      <c r="D96" s="19" t="s">
        <v>597</v>
      </c>
      <c r="E96" s="19" t="s">
        <v>28</v>
      </c>
    </row>
    <row r="98" spans="1:5" ht="15">
      <c r="A98" s="16" t="str">
        <f>HYPERLINK("http://fnic.sirsi.net/","First Nations Information Connection")</f>
        <v>First Nations Information Connection</v>
      </c>
      <c r="B98" s="19" t="s">
        <v>598</v>
      </c>
      <c r="C98" s="19" t="s">
        <v>599</v>
      </c>
      <c r="D98" s="19" t="s">
        <v>600</v>
      </c>
      <c r="E98" s="19" t="s">
        <v>28</v>
      </c>
    </row>
    <row r="100" spans="1:5" ht="12.75">
      <c r="A100" s="19"/>
    </row>
    <row r="101" spans="1:5" ht="12.75">
      <c r="A101" s="23" t="str">
        <f>HYPERLINK("https://www.facebook.com/RISEdmonton","RISE Reconciliation in Solidarity Edmonton")</f>
        <v>RISE Reconciliation in Solidarity Edmonton</v>
      </c>
      <c r="B101" s="19" t="s">
        <v>601</v>
      </c>
      <c r="C101" s="19" t="s">
        <v>602</v>
      </c>
      <c r="D101" s="19" t="s">
        <v>603</v>
      </c>
      <c r="E101" s="19" t="s">
        <v>28</v>
      </c>
    </row>
  </sheetData>
  <conditionalFormatting sqref="B1:D2">
    <cfRule type="notContainsBlanks" dxfId="3" priority="1">
      <formula>LEN(TRIM(B1))&gt;0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57.140625" customWidth="1"/>
    <col min="2" max="2" width="37.5703125" customWidth="1"/>
    <col min="3" max="3" width="21" customWidth="1"/>
    <col min="4" max="4" width="21.85546875" customWidth="1"/>
    <col min="5" max="5" width="22.85546875" customWidth="1"/>
    <col min="6" max="6" width="18.5703125" customWidth="1"/>
    <col min="7" max="7" width="18.28515625" customWidth="1"/>
  </cols>
  <sheetData>
    <row r="1" spans="1:7" ht="15.75" customHeight="1">
      <c r="A1" s="24" t="s">
        <v>128</v>
      </c>
      <c r="B1" s="24" t="s">
        <v>20</v>
      </c>
      <c r="C1" s="25" t="s">
        <v>19</v>
      </c>
      <c r="D1" s="25" t="s">
        <v>24</v>
      </c>
      <c r="E1" s="25" t="s">
        <v>131</v>
      </c>
      <c r="F1" s="8" t="s">
        <v>22</v>
      </c>
      <c r="G1" s="24" t="s">
        <v>23</v>
      </c>
    </row>
    <row r="2" spans="1:7" ht="15.75" customHeight="1">
      <c r="A2" s="19" t="s">
        <v>132</v>
      </c>
      <c r="B2" s="18" t="s">
        <v>133</v>
      </c>
      <c r="C2" s="19" t="s">
        <v>134</v>
      </c>
      <c r="D2" s="19" t="s">
        <v>135</v>
      </c>
      <c r="E2" s="19" t="s">
        <v>136</v>
      </c>
      <c r="F2" s="19" t="s">
        <v>28</v>
      </c>
    </row>
    <row r="3" spans="1:7" ht="15.75" customHeight="1">
      <c r="A3" s="19" t="s">
        <v>137</v>
      </c>
      <c r="B3" s="18" t="s">
        <v>139</v>
      </c>
      <c r="E3" s="19" t="s">
        <v>136</v>
      </c>
      <c r="F3" s="19" t="s">
        <v>28</v>
      </c>
    </row>
    <row r="4" spans="1:7" ht="15.75" customHeight="1">
      <c r="A4" s="19" t="s">
        <v>140</v>
      </c>
      <c r="B4" s="18" t="s">
        <v>141</v>
      </c>
      <c r="E4" s="18" t="s">
        <v>143</v>
      </c>
      <c r="F4" s="19" t="s">
        <v>146</v>
      </c>
    </row>
    <row r="5" spans="1:7" ht="15.75" customHeight="1">
      <c r="A5" s="19" t="s">
        <v>147</v>
      </c>
      <c r="B5" s="18" t="s">
        <v>148</v>
      </c>
      <c r="E5" s="18" t="s">
        <v>151</v>
      </c>
      <c r="F5" s="19" t="s">
        <v>146</v>
      </c>
    </row>
    <row r="6" spans="1:7" ht="15.75" customHeight="1">
      <c r="A6" s="19" t="s">
        <v>153</v>
      </c>
      <c r="B6" s="18" t="s">
        <v>154</v>
      </c>
      <c r="E6" s="19" t="s">
        <v>155</v>
      </c>
      <c r="F6" s="19" t="s">
        <v>146</v>
      </c>
    </row>
    <row r="7" spans="1:7" ht="15.75" customHeight="1">
      <c r="A7" s="19"/>
      <c r="B7" s="19"/>
      <c r="E7" s="19" t="s">
        <v>156</v>
      </c>
      <c r="F7" s="19" t="s">
        <v>146</v>
      </c>
    </row>
    <row r="8" spans="1:7" ht="15.75" customHeight="1">
      <c r="A8" s="19"/>
      <c r="B8" s="19"/>
      <c r="E8" s="19" t="s">
        <v>157</v>
      </c>
      <c r="F8" s="19" t="s">
        <v>146</v>
      </c>
    </row>
    <row r="9" spans="1:7" ht="15.75" customHeight="1">
      <c r="A9" s="19"/>
      <c r="B9" s="19"/>
    </row>
    <row r="10" spans="1:7" ht="15.75" customHeight="1">
      <c r="A10" s="19" t="s">
        <v>158</v>
      </c>
      <c r="B10" s="18" t="s">
        <v>159</v>
      </c>
      <c r="E10" s="18" t="s">
        <v>160</v>
      </c>
      <c r="F10" s="19" t="s">
        <v>146</v>
      </c>
    </row>
    <row r="11" spans="1:7" ht="15.75" customHeight="1">
      <c r="A11" s="19" t="s">
        <v>161</v>
      </c>
      <c r="B11" s="18" t="s">
        <v>163</v>
      </c>
      <c r="E11" s="19" t="s">
        <v>164</v>
      </c>
      <c r="F11" s="19" t="s">
        <v>146</v>
      </c>
    </row>
    <row r="12" spans="1:7" ht="15.75" customHeight="1">
      <c r="A12" s="19" t="s">
        <v>167</v>
      </c>
      <c r="B12" s="18" t="s">
        <v>168</v>
      </c>
      <c r="E12" s="18" t="s">
        <v>169</v>
      </c>
      <c r="F12" s="19" t="s">
        <v>146</v>
      </c>
    </row>
    <row r="13" spans="1:7" ht="15.75" customHeight="1">
      <c r="A13" s="19" t="s">
        <v>170</v>
      </c>
      <c r="B13" s="18" t="s">
        <v>171</v>
      </c>
      <c r="E13" s="19" t="s">
        <v>172</v>
      </c>
      <c r="F13" s="19" t="s">
        <v>146</v>
      </c>
    </row>
    <row r="14" spans="1:7" ht="15.75" customHeight="1">
      <c r="A14" s="19" t="s">
        <v>173</v>
      </c>
      <c r="B14" s="18" t="s">
        <v>174</v>
      </c>
      <c r="E14" s="18" t="s">
        <v>175</v>
      </c>
      <c r="F14" s="19" t="s">
        <v>146</v>
      </c>
    </row>
    <row r="15" spans="1:7" ht="15.75" customHeight="1">
      <c r="A15" s="19" t="s">
        <v>176</v>
      </c>
      <c r="B15" s="18" t="s">
        <v>178</v>
      </c>
      <c r="E15" s="19" t="s">
        <v>179</v>
      </c>
      <c r="F15" s="19" t="s">
        <v>146</v>
      </c>
    </row>
    <row r="16" spans="1:7" ht="15.75" customHeight="1">
      <c r="A16" s="19" t="s">
        <v>181</v>
      </c>
      <c r="B16" s="18" t="s">
        <v>182</v>
      </c>
      <c r="E16" s="18" t="s">
        <v>184</v>
      </c>
      <c r="F16" s="19" t="s">
        <v>146</v>
      </c>
    </row>
    <row r="17" spans="1:6" ht="15.75" customHeight="1">
      <c r="A17" s="19" t="s">
        <v>185</v>
      </c>
      <c r="B17" s="18" t="s">
        <v>186</v>
      </c>
      <c r="C17" s="19" t="s">
        <v>187</v>
      </c>
      <c r="D17" s="29" t="s">
        <v>188</v>
      </c>
      <c r="E17" s="18" t="s">
        <v>189</v>
      </c>
      <c r="F17" s="19" t="s">
        <v>146</v>
      </c>
    </row>
    <row r="18" spans="1:6" ht="15.75" customHeight="1">
      <c r="A18" s="19" t="s">
        <v>190</v>
      </c>
      <c r="B18" s="18" t="s">
        <v>191</v>
      </c>
      <c r="E18" s="18" t="s">
        <v>192</v>
      </c>
      <c r="F18" s="19" t="s">
        <v>146</v>
      </c>
    </row>
    <row r="19" spans="1:6" ht="15.75" customHeight="1">
      <c r="A19" s="19" t="s">
        <v>194</v>
      </c>
      <c r="B19" s="18" t="s">
        <v>195</v>
      </c>
      <c r="E19" s="19" t="s">
        <v>136</v>
      </c>
      <c r="F19" s="19" t="s">
        <v>28</v>
      </c>
    </row>
    <row r="20" spans="1:6" ht="15.75" customHeight="1">
      <c r="A20" s="19" t="s">
        <v>197</v>
      </c>
      <c r="B20" s="18" t="s">
        <v>199</v>
      </c>
      <c r="E20" s="18" t="s">
        <v>200</v>
      </c>
      <c r="F20" s="19" t="s">
        <v>146</v>
      </c>
    </row>
    <row r="21" spans="1:6" ht="15.75" customHeight="1">
      <c r="A21" s="19" t="s">
        <v>201</v>
      </c>
      <c r="B21" s="18" t="s">
        <v>202</v>
      </c>
      <c r="E21" s="18" t="s">
        <v>203</v>
      </c>
      <c r="F21" s="19" t="s">
        <v>146</v>
      </c>
    </row>
    <row r="22" spans="1:6" ht="15.75" customHeight="1">
      <c r="A22" s="19" t="s">
        <v>204</v>
      </c>
      <c r="B22" s="18" t="s">
        <v>205</v>
      </c>
      <c r="E22" s="30" t="s">
        <v>206</v>
      </c>
      <c r="F22" s="19" t="s">
        <v>146</v>
      </c>
    </row>
    <row r="23" spans="1:6" ht="15.75" customHeight="1">
      <c r="A23" s="19" t="s">
        <v>207</v>
      </c>
      <c r="B23" s="18" t="s">
        <v>208</v>
      </c>
      <c r="C23" s="19" t="s">
        <v>210</v>
      </c>
      <c r="D23" s="19" t="s">
        <v>211</v>
      </c>
      <c r="E23" s="18" t="s">
        <v>212</v>
      </c>
      <c r="F23" s="19" t="s">
        <v>146</v>
      </c>
    </row>
    <row r="24" spans="1:6" ht="15.75" customHeight="1">
      <c r="A24" s="19"/>
      <c r="B24" s="19"/>
      <c r="C24" s="13" t="s">
        <v>214</v>
      </c>
      <c r="D24" s="19" t="s">
        <v>215</v>
      </c>
      <c r="E24" s="19" t="s">
        <v>216</v>
      </c>
      <c r="F24" s="19" t="s">
        <v>146</v>
      </c>
    </row>
    <row r="25" spans="1:6" ht="15.75" customHeight="1">
      <c r="A25" s="19" t="s">
        <v>217</v>
      </c>
      <c r="B25" s="18" t="s">
        <v>218</v>
      </c>
      <c r="E25" s="19" t="s">
        <v>219</v>
      </c>
      <c r="F25" s="19" t="s">
        <v>146</v>
      </c>
    </row>
    <row r="26" spans="1:6" ht="15.75" customHeight="1">
      <c r="A26" s="19" t="s">
        <v>220</v>
      </c>
      <c r="B26" s="18" t="s">
        <v>221</v>
      </c>
      <c r="E26" s="19" t="s">
        <v>136</v>
      </c>
      <c r="F26" s="19" t="s">
        <v>28</v>
      </c>
    </row>
    <row r="27" spans="1:6" ht="12.75">
      <c r="A27" s="19" t="s">
        <v>224</v>
      </c>
      <c r="B27" s="18" t="s">
        <v>226</v>
      </c>
      <c r="E27" s="18" t="s">
        <v>227</v>
      </c>
      <c r="F27" s="19" t="s">
        <v>146</v>
      </c>
    </row>
    <row r="28" spans="1:6" ht="12.75">
      <c r="A28" s="19" t="s">
        <v>229</v>
      </c>
      <c r="B28" s="18" t="s">
        <v>230</v>
      </c>
      <c r="E28" s="18" t="s">
        <v>231</v>
      </c>
      <c r="F28" s="19" t="s">
        <v>146</v>
      </c>
    </row>
    <row r="29" spans="1:6" ht="12.75">
      <c r="A29" s="19" t="s">
        <v>232</v>
      </c>
      <c r="B29" s="18" t="s">
        <v>233</v>
      </c>
      <c r="C29" s="19" t="s">
        <v>234</v>
      </c>
      <c r="D29" s="19" t="s">
        <v>235</v>
      </c>
      <c r="E29" s="18" t="s">
        <v>236</v>
      </c>
      <c r="F29" s="19" t="s">
        <v>146</v>
      </c>
    </row>
    <row r="30" spans="1:6" ht="12.75">
      <c r="A30" s="19" t="s">
        <v>237</v>
      </c>
      <c r="B30" s="18" t="s">
        <v>238</v>
      </c>
      <c r="E30" s="18" t="s">
        <v>240</v>
      </c>
      <c r="F30" s="19" t="s">
        <v>146</v>
      </c>
    </row>
    <row r="31" spans="1:6" ht="12.75">
      <c r="A31" s="19" t="s">
        <v>242</v>
      </c>
      <c r="B31" s="18" t="s">
        <v>243</v>
      </c>
      <c r="E31" s="31" t="s">
        <v>244</v>
      </c>
      <c r="F31" s="19" t="s">
        <v>146</v>
      </c>
    </row>
    <row r="32" spans="1:6" ht="12.75">
      <c r="A32" s="19" t="s">
        <v>245</v>
      </c>
      <c r="B32" s="19"/>
    </row>
    <row r="33" spans="1:7" ht="12.75">
      <c r="A33" s="19" t="s">
        <v>246</v>
      </c>
      <c r="B33" s="32" t="s">
        <v>247</v>
      </c>
      <c r="E33" s="18" t="s">
        <v>248</v>
      </c>
      <c r="F33" s="19" t="s">
        <v>146</v>
      </c>
    </row>
    <row r="34" spans="1:7" ht="12.75">
      <c r="A34" s="19" t="s">
        <v>250</v>
      </c>
      <c r="B34" s="18" t="s">
        <v>251</v>
      </c>
      <c r="E34" s="18" t="s">
        <v>253</v>
      </c>
      <c r="F34" s="19" t="s">
        <v>146</v>
      </c>
    </row>
    <row r="35" spans="1:7" ht="12.75">
      <c r="A35" s="19" t="s">
        <v>254</v>
      </c>
      <c r="B35" s="18" t="s">
        <v>255</v>
      </c>
      <c r="C35" s="19" t="s">
        <v>256</v>
      </c>
      <c r="D35" s="19" t="s">
        <v>30</v>
      </c>
      <c r="E35" s="18" t="s">
        <v>257</v>
      </c>
      <c r="F35" s="19" t="s">
        <v>146</v>
      </c>
      <c r="G35" s="19" t="s">
        <v>258</v>
      </c>
    </row>
    <row r="36" spans="1:7" ht="12.75">
      <c r="A36" s="19" t="s">
        <v>259</v>
      </c>
      <c r="B36" s="18" t="s">
        <v>260</v>
      </c>
      <c r="C36" s="19" t="s">
        <v>261</v>
      </c>
    </row>
    <row r="37" spans="1:7" ht="12.75">
      <c r="A37" s="19" t="s">
        <v>262</v>
      </c>
      <c r="B37" s="18" t="s">
        <v>263</v>
      </c>
      <c r="F37" s="19" t="s">
        <v>146</v>
      </c>
    </row>
    <row r="38" spans="1:7" ht="12.75">
      <c r="A38" s="19" t="s">
        <v>264</v>
      </c>
      <c r="B38" s="18" t="s">
        <v>265</v>
      </c>
      <c r="C38" s="19" t="s">
        <v>266</v>
      </c>
      <c r="D38" s="19" t="s">
        <v>267</v>
      </c>
      <c r="E38" s="18" t="s">
        <v>268</v>
      </c>
      <c r="F38" s="19" t="s">
        <v>146</v>
      </c>
    </row>
    <row r="39" spans="1:7" ht="12.75">
      <c r="A39" s="19" t="s">
        <v>269</v>
      </c>
      <c r="B39" s="18" t="s">
        <v>270</v>
      </c>
      <c r="E39" s="19" t="s">
        <v>136</v>
      </c>
      <c r="F39" s="19" t="s">
        <v>28</v>
      </c>
    </row>
    <row r="40" spans="1:7" ht="12.75">
      <c r="A40" s="19" t="s">
        <v>273</v>
      </c>
      <c r="B40" s="18" t="s">
        <v>274</v>
      </c>
      <c r="E40" s="19" t="s">
        <v>136</v>
      </c>
      <c r="F40" s="19" t="s">
        <v>28</v>
      </c>
    </row>
    <row r="41" spans="1:7" ht="12.75">
      <c r="A41" s="19" t="s">
        <v>275</v>
      </c>
      <c r="B41" s="18" t="s">
        <v>276</v>
      </c>
      <c r="E41" s="19" t="s">
        <v>136</v>
      </c>
      <c r="F41" s="19" t="s">
        <v>28</v>
      </c>
    </row>
    <row r="42" spans="1:7" ht="12.75">
      <c r="A42" s="19" t="s">
        <v>277</v>
      </c>
      <c r="B42" s="18" t="s">
        <v>278</v>
      </c>
      <c r="D42" s="19" t="s">
        <v>279</v>
      </c>
      <c r="E42" s="19" t="s">
        <v>280</v>
      </c>
    </row>
    <row r="43" spans="1:7" ht="12.75">
      <c r="A43" s="19" t="s">
        <v>281</v>
      </c>
      <c r="B43" s="18" t="s">
        <v>282</v>
      </c>
      <c r="D43" s="19" t="s">
        <v>279</v>
      </c>
      <c r="E43" s="18" t="s">
        <v>248</v>
      </c>
      <c r="F43" s="19" t="s">
        <v>28</v>
      </c>
    </row>
    <row r="44" spans="1:7" ht="12.75">
      <c r="A44" s="19" t="s">
        <v>283</v>
      </c>
      <c r="B44" s="18" t="s">
        <v>284</v>
      </c>
      <c r="E44" s="19" t="s">
        <v>136</v>
      </c>
      <c r="F44" s="19" t="s">
        <v>285</v>
      </c>
    </row>
    <row r="45" spans="1:7" ht="12.75">
      <c r="A45" s="19" t="s">
        <v>286</v>
      </c>
      <c r="B45" s="18" t="s">
        <v>287</v>
      </c>
      <c r="C45" s="19" t="s">
        <v>288</v>
      </c>
      <c r="D45" s="19" t="s">
        <v>30</v>
      </c>
      <c r="E45" s="19" t="s">
        <v>290</v>
      </c>
      <c r="F45" s="19" t="s">
        <v>146</v>
      </c>
      <c r="G45" s="19" t="s">
        <v>258</v>
      </c>
    </row>
    <row r="46" spans="1:7" ht="12.75">
      <c r="A46" s="19" t="s">
        <v>293</v>
      </c>
      <c r="B46" s="18" t="s">
        <v>294</v>
      </c>
      <c r="E46" s="19" t="s">
        <v>296</v>
      </c>
    </row>
    <row r="47" spans="1:7" ht="12.75">
      <c r="A47" s="19" t="s">
        <v>298</v>
      </c>
      <c r="B47" s="18" t="s">
        <v>300</v>
      </c>
      <c r="C47" s="19" t="s">
        <v>301</v>
      </c>
      <c r="D47" s="19" t="s">
        <v>302</v>
      </c>
      <c r="E47" s="19" t="s">
        <v>303</v>
      </c>
      <c r="F47" s="19" t="s">
        <v>146</v>
      </c>
      <c r="G47" s="19" t="s">
        <v>304</v>
      </c>
    </row>
    <row r="48" spans="1:7" ht="12.75">
      <c r="A48" s="19" t="s">
        <v>305</v>
      </c>
      <c r="B48" s="18" t="s">
        <v>306</v>
      </c>
      <c r="E48" s="19" t="s">
        <v>307</v>
      </c>
      <c r="F48" s="19" t="s">
        <v>146</v>
      </c>
    </row>
    <row r="49" spans="1:6" ht="12.75">
      <c r="A49" s="19" t="s">
        <v>308</v>
      </c>
      <c r="B49" s="18" t="s">
        <v>309</v>
      </c>
      <c r="E49" s="19" t="s">
        <v>136</v>
      </c>
      <c r="F49" s="19" t="s">
        <v>146</v>
      </c>
    </row>
    <row r="52" spans="1:6" ht="12.75">
      <c r="A52" s="19" t="s">
        <v>310</v>
      </c>
      <c r="B52" s="18" t="s">
        <v>311</v>
      </c>
    </row>
    <row r="53" spans="1:6" ht="12.75">
      <c r="A53" s="19" t="s">
        <v>312</v>
      </c>
      <c r="B53" s="18" t="s">
        <v>313</v>
      </c>
    </row>
    <row r="54" spans="1:6" ht="12.75">
      <c r="A54" s="19" t="s">
        <v>314</v>
      </c>
      <c r="B54" s="18" t="s">
        <v>315</v>
      </c>
    </row>
    <row r="55" spans="1:6" ht="12.75">
      <c r="A55" s="19" t="s">
        <v>316</v>
      </c>
      <c r="B55" s="18" t="s">
        <v>317</v>
      </c>
    </row>
    <row r="56" spans="1:6" ht="12.75">
      <c r="A56" s="19" t="s">
        <v>318</v>
      </c>
      <c r="B56" s="18" t="s">
        <v>319</v>
      </c>
    </row>
    <row r="57" spans="1:6" ht="12.75">
      <c r="A57" s="19" t="s">
        <v>320</v>
      </c>
      <c r="B57" s="32" t="s">
        <v>321</v>
      </c>
    </row>
    <row r="58" spans="1:6" ht="12.75">
      <c r="A58" s="25" t="s">
        <v>324</v>
      </c>
      <c r="B58" s="18" t="s">
        <v>326</v>
      </c>
    </row>
    <row r="59" spans="1:6" ht="12.75">
      <c r="A59" s="19" t="s">
        <v>328</v>
      </c>
      <c r="B59" s="18" t="s">
        <v>330</v>
      </c>
    </row>
    <row r="60" spans="1:6" ht="12.75">
      <c r="A60" s="19" t="s">
        <v>332</v>
      </c>
      <c r="B60" s="18" t="s">
        <v>333</v>
      </c>
    </row>
    <row r="62" spans="1:6" ht="12.75">
      <c r="A62" s="19" t="s">
        <v>336</v>
      </c>
      <c r="B62" s="18" t="s">
        <v>338</v>
      </c>
    </row>
    <row r="63" spans="1:6" ht="12.75">
      <c r="A63" s="19" t="s">
        <v>339</v>
      </c>
      <c r="B63" s="18" t="s">
        <v>340</v>
      </c>
    </row>
    <row r="64" spans="1:6" ht="12.75">
      <c r="A64" s="19" t="s">
        <v>341</v>
      </c>
      <c r="B64" s="18" t="s">
        <v>342</v>
      </c>
    </row>
    <row r="65" spans="1:4" ht="12.75">
      <c r="A65" s="19" t="s">
        <v>343</v>
      </c>
      <c r="B65" s="18" t="s">
        <v>344</v>
      </c>
    </row>
    <row r="66" spans="1:4" ht="12.75">
      <c r="A66" s="19" t="s">
        <v>345</v>
      </c>
      <c r="B66" s="18" t="s">
        <v>346</v>
      </c>
    </row>
    <row r="67" spans="1:4" ht="12.75">
      <c r="A67" s="19" t="s">
        <v>347</v>
      </c>
      <c r="B67" s="18" t="s">
        <v>348</v>
      </c>
    </row>
    <row r="68" spans="1:4" ht="12.75">
      <c r="A68" s="19" t="s">
        <v>349</v>
      </c>
      <c r="B68" s="18" t="s">
        <v>350</v>
      </c>
    </row>
    <row r="69" spans="1:4" ht="12.75">
      <c r="A69" s="19" t="s">
        <v>224</v>
      </c>
      <c r="B69" s="18" t="s">
        <v>353</v>
      </c>
    </row>
    <row r="70" spans="1:4" ht="12.75">
      <c r="A70" s="19" t="s">
        <v>354</v>
      </c>
      <c r="B70" s="18" t="s">
        <v>355</v>
      </c>
    </row>
    <row r="71" spans="1:4" ht="12.75">
      <c r="A71" s="19" t="s">
        <v>356</v>
      </c>
      <c r="B71" s="18" t="s">
        <v>357</v>
      </c>
    </row>
    <row r="72" spans="1:4" ht="12.75">
      <c r="A72" s="19" t="s">
        <v>312</v>
      </c>
      <c r="B72" s="18" t="s">
        <v>358</v>
      </c>
    </row>
    <row r="73" spans="1:4" ht="12.75">
      <c r="A73" s="19" t="s">
        <v>359</v>
      </c>
      <c r="B73" s="18" t="s">
        <v>360</v>
      </c>
    </row>
    <row r="75" spans="1:4" ht="12.75">
      <c r="A75" s="19" t="s">
        <v>361</v>
      </c>
      <c r="B75" s="18" t="s">
        <v>363</v>
      </c>
    </row>
    <row r="76" spans="1:4" ht="12.75">
      <c r="A76" s="19" t="s">
        <v>365</v>
      </c>
      <c r="B76" s="18" t="s">
        <v>366</v>
      </c>
      <c r="D76" s="19" t="s">
        <v>367</v>
      </c>
    </row>
    <row r="77" spans="1:4" ht="12.75">
      <c r="B77" s="18" t="s">
        <v>369</v>
      </c>
    </row>
    <row r="78" spans="1:4" ht="12.75">
      <c r="A78" s="19" t="s">
        <v>370</v>
      </c>
      <c r="B78" s="18" t="s">
        <v>371</v>
      </c>
    </row>
    <row r="79" spans="1:4" ht="12.75">
      <c r="A79" s="19" t="s">
        <v>372</v>
      </c>
      <c r="B79" s="18" t="s">
        <v>373</v>
      </c>
    </row>
    <row r="81" spans="1:5" ht="12.75">
      <c r="A81" s="19" t="s">
        <v>374</v>
      </c>
      <c r="B81" s="18" t="s">
        <v>375</v>
      </c>
    </row>
    <row r="82" spans="1:5" ht="12.75">
      <c r="A82" s="19" t="s">
        <v>376</v>
      </c>
      <c r="B82" s="18" t="s">
        <v>238</v>
      </c>
    </row>
    <row r="83" spans="1:5" ht="12.75">
      <c r="A83" s="19" t="s">
        <v>377</v>
      </c>
      <c r="B83" s="18" t="s">
        <v>378</v>
      </c>
    </row>
    <row r="84" spans="1:5" ht="12.75">
      <c r="A84" s="19" t="s">
        <v>379</v>
      </c>
      <c r="B84" s="19" t="s">
        <v>380</v>
      </c>
    </row>
    <row r="85" spans="1:5" ht="12.75">
      <c r="A85" s="19" t="s">
        <v>381</v>
      </c>
      <c r="B85" s="18" t="s">
        <v>382</v>
      </c>
    </row>
    <row r="86" spans="1:5" ht="12.75">
      <c r="A86" s="19" t="s">
        <v>384</v>
      </c>
      <c r="B86" s="19" t="s">
        <v>386</v>
      </c>
    </row>
    <row r="87" spans="1:5" ht="12.75">
      <c r="A87" s="19" t="s">
        <v>388</v>
      </c>
      <c r="B87" s="18" t="s">
        <v>390</v>
      </c>
    </row>
    <row r="88" spans="1:5" ht="12.75">
      <c r="A88" s="19" t="s">
        <v>392</v>
      </c>
      <c r="B88" s="18" t="s">
        <v>395</v>
      </c>
    </row>
    <row r="89" spans="1:5" ht="12.75">
      <c r="A89" s="19" t="s">
        <v>398</v>
      </c>
      <c r="B89" s="18" t="s">
        <v>399</v>
      </c>
    </row>
    <row r="90" spans="1:5" ht="12.75">
      <c r="A90" s="19" t="s">
        <v>400</v>
      </c>
      <c r="B90" s="18" t="s">
        <v>401</v>
      </c>
    </row>
    <row r="91" spans="1:5" ht="12.75">
      <c r="A91" s="19" t="s">
        <v>402</v>
      </c>
      <c r="B91" s="18" t="s">
        <v>403</v>
      </c>
    </row>
    <row r="92" spans="1:5" ht="12.75">
      <c r="A92" s="19" t="s">
        <v>404</v>
      </c>
      <c r="B92" s="18" t="s">
        <v>405</v>
      </c>
    </row>
    <row r="93" spans="1:5" ht="12.75">
      <c r="A93" s="19" t="s">
        <v>406</v>
      </c>
      <c r="B93" s="18" t="s">
        <v>407</v>
      </c>
    </row>
    <row r="94" spans="1:5" ht="12.75">
      <c r="A94" s="19" t="s">
        <v>408</v>
      </c>
      <c r="B94" s="18" t="s">
        <v>409</v>
      </c>
      <c r="E94" s="19" t="s">
        <v>410</v>
      </c>
    </row>
    <row r="95" spans="1:5" ht="12.75">
      <c r="A95" s="19" t="s">
        <v>411</v>
      </c>
      <c r="B95" s="18" t="s">
        <v>414</v>
      </c>
      <c r="E95" s="19" t="s">
        <v>417</v>
      </c>
    </row>
    <row r="96" spans="1:5" ht="12.75">
      <c r="A96" s="19" t="s">
        <v>419</v>
      </c>
      <c r="B96" s="18" t="s">
        <v>420</v>
      </c>
    </row>
    <row r="97" spans="1:5" ht="12.75">
      <c r="A97" s="19" t="s">
        <v>421</v>
      </c>
      <c r="B97" s="18" t="s">
        <v>422</v>
      </c>
    </row>
    <row r="98" spans="1:5" ht="12.75">
      <c r="A98" s="19" t="s">
        <v>423</v>
      </c>
      <c r="B98" s="18" t="s">
        <v>424</v>
      </c>
    </row>
    <row r="99" spans="1:5" ht="12.75">
      <c r="A99" s="19" t="s">
        <v>425</v>
      </c>
      <c r="B99" s="18" t="s">
        <v>426</v>
      </c>
      <c r="E99" s="19" t="s">
        <v>427</v>
      </c>
    </row>
    <row r="100" spans="1:5" ht="12.75">
      <c r="A100" s="19" t="s">
        <v>428</v>
      </c>
      <c r="B100" s="18" t="s">
        <v>429</v>
      </c>
    </row>
    <row r="101" spans="1:5" ht="12.75">
      <c r="A101" s="19" t="s">
        <v>432</v>
      </c>
      <c r="B101" s="18" t="s">
        <v>434</v>
      </c>
    </row>
    <row r="102" spans="1:5" ht="12.75">
      <c r="A102" s="19" t="s">
        <v>435</v>
      </c>
      <c r="B102" s="18" t="s">
        <v>437</v>
      </c>
    </row>
    <row r="103" spans="1:5" ht="12.75">
      <c r="A103" s="19" t="s">
        <v>440</v>
      </c>
      <c r="B103" s="18" t="s">
        <v>441</v>
      </c>
      <c r="E103" s="19" t="s">
        <v>442</v>
      </c>
    </row>
    <row r="104" spans="1:5" ht="12.75">
      <c r="A104" s="19" t="s">
        <v>444</v>
      </c>
      <c r="B104" s="18" t="s">
        <v>445</v>
      </c>
    </row>
    <row r="105" spans="1:5" ht="14.25">
      <c r="A105" s="19" t="s">
        <v>446</v>
      </c>
      <c r="B105" s="18" t="s">
        <v>447</v>
      </c>
      <c r="C105" s="37" t="s">
        <v>448</v>
      </c>
      <c r="D105" s="38" t="s">
        <v>449</v>
      </c>
      <c r="E105" s="18" t="s">
        <v>450</v>
      </c>
    </row>
    <row r="106" spans="1:5" ht="12.75">
      <c r="A106" s="19" t="s">
        <v>451</v>
      </c>
      <c r="B106" s="18" t="s">
        <v>452</v>
      </c>
    </row>
    <row r="107" spans="1:5" ht="14.25">
      <c r="A107" s="19" t="s">
        <v>454</v>
      </c>
      <c r="B107" s="18" t="s">
        <v>457</v>
      </c>
      <c r="D107" s="38"/>
    </row>
    <row r="108" spans="1:5" ht="12.75">
      <c r="A108" s="19" t="s">
        <v>459</v>
      </c>
      <c r="B108" s="18" t="s">
        <v>461</v>
      </c>
    </row>
    <row r="109" spans="1:5" ht="12.75">
      <c r="A109" s="19" t="s">
        <v>462</v>
      </c>
      <c r="B109" s="18" t="s">
        <v>463</v>
      </c>
    </row>
    <row r="110" spans="1:5" ht="12.75">
      <c r="A110" s="19" t="s">
        <v>464</v>
      </c>
      <c r="B110" s="18" t="s">
        <v>465</v>
      </c>
    </row>
    <row r="111" spans="1:5" ht="12.75">
      <c r="A111" s="19" t="s">
        <v>466</v>
      </c>
      <c r="B111" s="18" t="s">
        <v>467</v>
      </c>
    </row>
    <row r="112" spans="1:5" ht="12.75">
      <c r="A112" s="19" t="s">
        <v>468</v>
      </c>
      <c r="B112" s="18" t="s">
        <v>469</v>
      </c>
    </row>
    <row r="113" spans="1:5" ht="12.75">
      <c r="A113" s="19" t="s">
        <v>470</v>
      </c>
      <c r="B113" s="18" t="s">
        <v>471</v>
      </c>
      <c r="E113" s="19" t="s">
        <v>473</v>
      </c>
    </row>
    <row r="114" spans="1:5" ht="12.75">
      <c r="A114" s="19" t="s">
        <v>475</v>
      </c>
      <c r="B114" s="18" t="s">
        <v>476</v>
      </c>
    </row>
    <row r="115" spans="1:5" ht="12.75">
      <c r="A115" s="19" t="s">
        <v>477</v>
      </c>
      <c r="B115" s="18" t="s">
        <v>478</v>
      </c>
    </row>
    <row r="116" spans="1:5" ht="12.75">
      <c r="A116" s="19" t="s">
        <v>479</v>
      </c>
      <c r="B116" s="18" t="s">
        <v>480</v>
      </c>
    </row>
    <row r="117" spans="1:5" ht="12.75">
      <c r="A117" s="19" t="s">
        <v>481</v>
      </c>
      <c r="B117" s="18" t="s">
        <v>482</v>
      </c>
    </row>
    <row r="118" spans="1:5" ht="12.75">
      <c r="A118" s="19" t="s">
        <v>483</v>
      </c>
      <c r="B118" s="18" t="s">
        <v>484</v>
      </c>
    </row>
    <row r="119" spans="1:5" ht="12.75">
      <c r="A119" s="19" t="s">
        <v>486</v>
      </c>
      <c r="B119" s="18" t="s">
        <v>487</v>
      </c>
    </row>
    <row r="120" spans="1:5" ht="12.75">
      <c r="A120" s="19" t="s">
        <v>488</v>
      </c>
      <c r="B120" s="18" t="s">
        <v>489</v>
      </c>
      <c r="E120" s="19" t="s">
        <v>490</v>
      </c>
    </row>
    <row r="121" spans="1:5" ht="12.75">
      <c r="A121" s="19" t="s">
        <v>491</v>
      </c>
      <c r="B121" s="19" t="s">
        <v>492</v>
      </c>
    </row>
    <row r="122" spans="1:5" ht="12.75">
      <c r="A122" s="19" t="s">
        <v>493</v>
      </c>
      <c r="B122" s="18" t="s">
        <v>233</v>
      </c>
    </row>
    <row r="123" spans="1:5" ht="12.75">
      <c r="A123" s="19" t="s">
        <v>494</v>
      </c>
      <c r="B123" s="18" t="s">
        <v>496</v>
      </c>
    </row>
    <row r="124" spans="1:5" ht="12.75">
      <c r="A124" s="19" t="s">
        <v>499</v>
      </c>
      <c r="B124" s="18" t="s">
        <v>501</v>
      </c>
    </row>
    <row r="125" spans="1:5" ht="12.75">
      <c r="A125" s="19" t="s">
        <v>504</v>
      </c>
      <c r="B125" s="19" t="s">
        <v>505</v>
      </c>
    </row>
    <row r="126" spans="1:5" ht="12.75">
      <c r="A126" s="19" t="s">
        <v>506</v>
      </c>
      <c r="B126" s="19" t="s">
        <v>507</v>
      </c>
    </row>
    <row r="127" spans="1:5" ht="12.75">
      <c r="A127" s="19" t="s">
        <v>509</v>
      </c>
      <c r="B127" s="18" t="s">
        <v>510</v>
      </c>
    </row>
    <row r="128" spans="1:5" ht="12.75">
      <c r="A128" s="19" t="s">
        <v>512</v>
      </c>
      <c r="B128" s="18" t="s">
        <v>315</v>
      </c>
    </row>
    <row r="129" spans="1:6" ht="12.75">
      <c r="A129" s="19" t="s">
        <v>513</v>
      </c>
      <c r="B129" s="19" t="s">
        <v>514</v>
      </c>
    </row>
    <row r="130" spans="1:6" ht="12.75">
      <c r="A130" s="19" t="s">
        <v>515</v>
      </c>
      <c r="B130" s="19"/>
    </row>
    <row r="131" spans="1:6" ht="12.75">
      <c r="A131" s="19" t="s">
        <v>516</v>
      </c>
      <c r="B131" s="19"/>
      <c r="C131" s="19" t="s">
        <v>518</v>
      </c>
      <c r="E131" s="19" t="s">
        <v>519</v>
      </c>
      <c r="F131" s="41">
        <v>42725</v>
      </c>
    </row>
    <row r="132" spans="1:6" ht="12.75">
      <c r="A132" s="19" t="s">
        <v>520</v>
      </c>
      <c r="B132" s="18" t="s">
        <v>521</v>
      </c>
    </row>
    <row r="133" spans="1:6" ht="12.75">
      <c r="A133" s="19" t="s">
        <v>522</v>
      </c>
      <c r="B133" s="18" t="s">
        <v>523</v>
      </c>
    </row>
    <row r="134" spans="1:6" ht="12.75">
      <c r="A134" s="19" t="s">
        <v>524</v>
      </c>
      <c r="B134" s="19" t="s">
        <v>525</v>
      </c>
    </row>
    <row r="135" spans="1:6" ht="12.75">
      <c r="A135" s="19" t="s">
        <v>526</v>
      </c>
      <c r="B135" s="18" t="s">
        <v>527</v>
      </c>
    </row>
    <row r="136" spans="1:6" ht="12.75">
      <c r="A136" s="19" t="s">
        <v>529</v>
      </c>
    </row>
    <row r="137" spans="1:6" ht="12.75">
      <c r="A137" s="19" t="s">
        <v>530</v>
      </c>
      <c r="B137" s="19" t="s">
        <v>531</v>
      </c>
      <c r="E137" s="19" t="s">
        <v>531</v>
      </c>
      <c r="F137" s="41">
        <v>42725</v>
      </c>
    </row>
    <row r="138" spans="1:6" ht="12.75">
      <c r="A138" s="19" t="s">
        <v>532</v>
      </c>
      <c r="B138" s="19" t="s">
        <v>533</v>
      </c>
      <c r="E138" s="19" t="s">
        <v>533</v>
      </c>
      <c r="F138" s="41">
        <v>42725</v>
      </c>
    </row>
    <row r="139" spans="1:6" ht="15">
      <c r="A139" s="19" t="s">
        <v>534</v>
      </c>
      <c r="B139" s="18" t="s">
        <v>535</v>
      </c>
      <c r="E139" s="42" t="s">
        <v>536</v>
      </c>
      <c r="F139" s="41">
        <v>42725</v>
      </c>
    </row>
    <row r="140" spans="1:6" ht="12.75">
      <c r="A140" s="19" t="s">
        <v>539</v>
      </c>
      <c r="B140" s="18" t="s">
        <v>540</v>
      </c>
      <c r="E140" s="19" t="s">
        <v>541</v>
      </c>
      <c r="F140" s="19" t="s">
        <v>542</v>
      </c>
    </row>
    <row r="141" spans="1:6" ht="12.75">
      <c r="A141" s="19" t="s">
        <v>543</v>
      </c>
      <c r="B141" s="18" t="s">
        <v>544</v>
      </c>
      <c r="C141" s="43" t="s">
        <v>545</v>
      </c>
      <c r="D141" s="19" t="s">
        <v>546</v>
      </c>
      <c r="E141" s="43" t="s">
        <v>548</v>
      </c>
      <c r="F141" s="41">
        <v>42725</v>
      </c>
    </row>
    <row r="142" spans="1:6" ht="12.75">
      <c r="A142" s="19" t="s">
        <v>549</v>
      </c>
      <c r="B142" s="18" t="s">
        <v>550</v>
      </c>
      <c r="E142" s="19" t="s">
        <v>551</v>
      </c>
      <c r="F142" s="19" t="s">
        <v>542</v>
      </c>
    </row>
    <row r="143" spans="1:6" ht="15">
      <c r="A143" s="19" t="s">
        <v>552</v>
      </c>
      <c r="B143" s="18" t="s">
        <v>553</v>
      </c>
      <c r="E143" s="44" t="s">
        <v>554</v>
      </c>
      <c r="F143" s="41">
        <v>42725</v>
      </c>
    </row>
    <row r="144" spans="1:6" ht="12.75">
      <c r="A144" s="19" t="s">
        <v>555</v>
      </c>
      <c r="B144" s="18" t="s">
        <v>556</v>
      </c>
      <c r="C144" s="45" t="s">
        <v>558</v>
      </c>
      <c r="D144" s="19" t="s">
        <v>561</v>
      </c>
      <c r="E144" s="46" t="s">
        <v>562</v>
      </c>
      <c r="F144" s="41">
        <v>42725</v>
      </c>
    </row>
    <row r="145" spans="1:6" ht="12.75">
      <c r="A145" s="19" t="s">
        <v>563</v>
      </c>
      <c r="B145" s="18" t="s">
        <v>564</v>
      </c>
      <c r="C145" s="19" t="s">
        <v>565</v>
      </c>
      <c r="D145" s="19" t="s">
        <v>566</v>
      </c>
      <c r="E145" s="19" t="s">
        <v>567</v>
      </c>
      <c r="F145" s="41">
        <v>42725</v>
      </c>
    </row>
    <row r="146" spans="1:6" ht="12.75">
      <c r="A146" s="19" t="s">
        <v>569</v>
      </c>
      <c r="B146" s="18" t="s">
        <v>570</v>
      </c>
      <c r="E146" s="18" t="s">
        <v>571</v>
      </c>
      <c r="F146" s="19" t="s">
        <v>542</v>
      </c>
    </row>
    <row r="147" spans="1:6" ht="12.75">
      <c r="A147" s="19" t="s">
        <v>572</v>
      </c>
      <c r="B147" s="18" t="s">
        <v>573</v>
      </c>
      <c r="E147" s="19" t="s">
        <v>574</v>
      </c>
      <c r="F147" s="19" t="s">
        <v>542</v>
      </c>
    </row>
    <row r="148" spans="1:6" ht="12.75">
      <c r="A148" s="19" t="s">
        <v>575</v>
      </c>
      <c r="B148" s="18" t="s">
        <v>576</v>
      </c>
      <c r="E148" s="19" t="s">
        <v>577</v>
      </c>
      <c r="F148" s="41">
        <v>42725</v>
      </c>
    </row>
    <row r="149" spans="1:6" ht="12.75">
      <c r="A149" s="19" t="s">
        <v>579</v>
      </c>
      <c r="B149" s="18" t="s">
        <v>580</v>
      </c>
      <c r="C149" s="19" t="s">
        <v>582</v>
      </c>
      <c r="D149" s="48" t="s">
        <v>584</v>
      </c>
      <c r="E149" s="19" t="s">
        <v>586</v>
      </c>
      <c r="F149" s="41">
        <v>42725</v>
      </c>
    </row>
    <row r="150" spans="1:6" ht="12.75">
      <c r="A150" s="19" t="s">
        <v>587</v>
      </c>
      <c r="B150" s="19" t="s">
        <v>588</v>
      </c>
      <c r="E150" s="19" t="s">
        <v>588</v>
      </c>
      <c r="F150" s="41">
        <v>42725</v>
      </c>
    </row>
  </sheetData>
  <conditionalFormatting sqref="C1:E1">
    <cfRule type="notContainsBlanks" dxfId="2" priority="1">
      <formula>LEN(TRIM(C1))&gt;0</formula>
    </cfRule>
  </conditionalFormatting>
  <hyperlinks>
    <hyperlink ref="B2" r:id="rId1"/>
    <hyperlink ref="B3" r:id="rId2"/>
    <hyperlink ref="B4" r:id="rId3"/>
    <hyperlink ref="E4" r:id="rId4"/>
    <hyperlink ref="B5" r:id="rId5"/>
    <hyperlink ref="E5" r:id="rId6"/>
    <hyperlink ref="B6" r:id="rId7"/>
    <hyperlink ref="B10" r:id="rId8"/>
    <hyperlink ref="E10" r:id="rId9"/>
    <hyperlink ref="B11" r:id="rId10"/>
    <hyperlink ref="B12" r:id="rId11"/>
    <hyperlink ref="E12" r:id="rId12"/>
    <hyperlink ref="B13" r:id="rId13"/>
    <hyperlink ref="B14" r:id="rId14"/>
    <hyperlink ref="E14" r:id="rId15"/>
    <hyperlink ref="B15" r:id="rId16"/>
    <hyperlink ref="B16" r:id="rId17"/>
    <hyperlink ref="E16" r:id="rId18"/>
    <hyperlink ref="B17" r:id="rId19"/>
    <hyperlink ref="E17" r:id="rId20"/>
    <hyperlink ref="B18" r:id="rId21"/>
    <hyperlink ref="E18" r:id="rId22"/>
    <hyperlink ref="B19" r:id="rId23"/>
    <hyperlink ref="B20" r:id="rId24"/>
    <hyperlink ref="E20" r:id="rId25"/>
    <hyperlink ref="B21" r:id="rId26"/>
    <hyperlink ref="E21" r:id="rId27"/>
    <hyperlink ref="B22" r:id="rId28"/>
    <hyperlink ref="E22" r:id="rId29"/>
    <hyperlink ref="B23" r:id="rId30"/>
    <hyperlink ref="E23" r:id="rId31"/>
    <hyperlink ref="B25" r:id="rId32"/>
    <hyperlink ref="B26" r:id="rId33"/>
    <hyperlink ref="B27" r:id="rId34"/>
    <hyperlink ref="E27" r:id="rId35"/>
    <hyperlink ref="B28" r:id="rId36"/>
    <hyperlink ref="E28" r:id="rId37"/>
    <hyperlink ref="B29" r:id="rId38"/>
    <hyperlink ref="E29" r:id="rId39"/>
    <hyperlink ref="B30" r:id="rId40"/>
    <hyperlink ref="E30" r:id="rId41"/>
    <hyperlink ref="B31" r:id="rId42"/>
    <hyperlink ref="E31" r:id="rId43"/>
    <hyperlink ref="B33" r:id="rId44"/>
    <hyperlink ref="E33" r:id="rId45"/>
    <hyperlink ref="B34" r:id="rId46"/>
    <hyperlink ref="E34" r:id="rId47"/>
    <hyperlink ref="B35" r:id="rId48"/>
    <hyperlink ref="E35" r:id="rId49"/>
    <hyperlink ref="B36" r:id="rId50"/>
    <hyperlink ref="B37" r:id="rId51"/>
    <hyperlink ref="B38" r:id="rId52"/>
    <hyperlink ref="E38" r:id="rId53"/>
    <hyperlink ref="B39" r:id="rId54"/>
    <hyperlink ref="B40" r:id="rId55"/>
    <hyperlink ref="B41" r:id="rId56"/>
    <hyperlink ref="B42" r:id="rId57"/>
    <hyperlink ref="B43" r:id="rId58"/>
    <hyperlink ref="E43" r:id="rId59"/>
    <hyperlink ref="B44" r:id="rId60"/>
    <hyperlink ref="B45" r:id="rId61"/>
    <hyperlink ref="B46" r:id="rId62"/>
    <hyperlink ref="B47" r:id="rId63"/>
    <hyperlink ref="B48" r:id="rId64"/>
    <hyperlink ref="B49" r:id="rId65"/>
    <hyperlink ref="B52" r:id="rId66"/>
    <hyperlink ref="B53" r:id="rId67"/>
    <hyperlink ref="B54" r:id="rId68"/>
    <hyperlink ref="B55" r:id="rId69"/>
    <hyperlink ref="B56" r:id="rId70"/>
    <hyperlink ref="B57" r:id="rId71"/>
    <hyperlink ref="B58" r:id="rId72"/>
    <hyperlink ref="B59" r:id="rId73"/>
    <hyperlink ref="B60" r:id="rId74"/>
    <hyperlink ref="B62" r:id="rId75"/>
    <hyperlink ref="B63" r:id="rId76"/>
    <hyperlink ref="B64" r:id="rId77"/>
    <hyperlink ref="B65" r:id="rId78"/>
    <hyperlink ref="B66" r:id="rId79"/>
    <hyperlink ref="B67" r:id="rId80"/>
    <hyperlink ref="B68" r:id="rId81"/>
    <hyperlink ref="B69" r:id="rId82"/>
    <hyperlink ref="B70" r:id="rId83"/>
    <hyperlink ref="B71" r:id="rId84"/>
    <hyperlink ref="B72" r:id="rId85"/>
    <hyperlink ref="B73" r:id="rId86"/>
    <hyperlink ref="B75" r:id="rId87"/>
    <hyperlink ref="B76" r:id="rId88"/>
    <hyperlink ref="B77" r:id="rId89"/>
    <hyperlink ref="B78" r:id="rId90"/>
    <hyperlink ref="B79" r:id="rId91"/>
    <hyperlink ref="B81" r:id="rId92"/>
    <hyperlink ref="B82" r:id="rId93"/>
    <hyperlink ref="B83" r:id="rId94"/>
    <hyperlink ref="B85" r:id="rId95"/>
    <hyperlink ref="B87" r:id="rId96"/>
    <hyperlink ref="B88" r:id="rId97"/>
    <hyperlink ref="B89" r:id="rId98"/>
    <hyperlink ref="B90" r:id="rId99"/>
    <hyperlink ref="B91" r:id="rId100"/>
    <hyperlink ref="B92" r:id="rId101"/>
    <hyperlink ref="B93" r:id="rId102"/>
    <hyperlink ref="B94" r:id="rId103"/>
    <hyperlink ref="B95" r:id="rId104"/>
    <hyperlink ref="B96" r:id="rId105"/>
    <hyperlink ref="B97" r:id="rId106"/>
    <hyperlink ref="B98" r:id="rId107"/>
    <hyperlink ref="B99" r:id="rId108"/>
    <hyperlink ref="B100" r:id="rId109"/>
    <hyperlink ref="B101" r:id="rId110"/>
    <hyperlink ref="B102" r:id="rId111"/>
    <hyperlink ref="B103" r:id="rId112"/>
    <hyperlink ref="B104" r:id="rId113"/>
    <hyperlink ref="B105" r:id="rId114"/>
    <hyperlink ref="E105" r:id="rId115"/>
    <hyperlink ref="B106" r:id="rId116"/>
    <hyperlink ref="B107" r:id="rId117"/>
    <hyperlink ref="B108" r:id="rId118"/>
    <hyperlink ref="B109" r:id="rId119"/>
    <hyperlink ref="B110" r:id="rId120"/>
    <hyperlink ref="B111" r:id="rId121"/>
    <hyperlink ref="B112" r:id="rId122"/>
    <hyperlink ref="B113" r:id="rId123"/>
    <hyperlink ref="B114" r:id="rId124"/>
    <hyperlink ref="B115" r:id="rId125"/>
    <hyperlink ref="B116" r:id="rId126"/>
    <hyperlink ref="B117" r:id="rId127"/>
    <hyperlink ref="B118" r:id="rId128"/>
    <hyperlink ref="B119" r:id="rId129"/>
    <hyperlink ref="B120" r:id="rId130"/>
    <hyperlink ref="B122" r:id="rId131"/>
    <hyperlink ref="B123" r:id="rId132"/>
    <hyperlink ref="B124" r:id="rId133"/>
    <hyperlink ref="B127" r:id="rId134"/>
    <hyperlink ref="B128" r:id="rId135"/>
    <hyperlink ref="B132" r:id="rId136"/>
    <hyperlink ref="B133" r:id="rId137"/>
    <hyperlink ref="B135" r:id="rId138"/>
    <hyperlink ref="B139" r:id="rId139"/>
    <hyperlink ref="B140" r:id="rId140"/>
    <hyperlink ref="B141" r:id="rId141"/>
    <hyperlink ref="B142" r:id="rId142"/>
    <hyperlink ref="B143" r:id="rId143"/>
    <hyperlink ref="B144" r:id="rId144"/>
    <hyperlink ref="B145" r:id="rId145"/>
    <hyperlink ref="B146" r:id="rId146"/>
    <hyperlink ref="E146" r:id="rId147"/>
    <hyperlink ref="B147" r:id="rId148"/>
    <hyperlink ref="B148" r:id="rId149"/>
    <hyperlink ref="B149" r:id="rId15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/>
  <cols>
    <col min="1" max="1" width="47.28515625" customWidth="1"/>
    <col min="3" max="3" width="53.42578125" customWidth="1"/>
    <col min="4" max="4" width="23.140625" customWidth="1"/>
    <col min="5" max="5" width="51.5703125" customWidth="1"/>
    <col min="6" max="6" width="34.5703125" customWidth="1"/>
    <col min="7" max="7" width="19" customWidth="1"/>
  </cols>
  <sheetData>
    <row r="1" spans="1:27" ht="15.75" customHeight="1">
      <c r="A1" s="53" t="s">
        <v>608</v>
      </c>
      <c r="E1" s="19"/>
    </row>
    <row r="2" spans="1:27" ht="15.75" customHeight="1">
      <c r="A2" s="53" t="s">
        <v>18</v>
      </c>
      <c r="B2" s="55"/>
      <c r="C2" s="53" t="s">
        <v>611</v>
      </c>
      <c r="D2" s="53" t="s">
        <v>19</v>
      </c>
      <c r="E2" s="53" t="s">
        <v>24</v>
      </c>
      <c r="F2" s="53" t="s">
        <v>612</v>
      </c>
      <c r="G2" s="8" t="s">
        <v>22</v>
      </c>
      <c r="H2" s="53" t="s">
        <v>23</v>
      </c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15.75" customHeight="1">
      <c r="A3" s="19" t="s">
        <v>613</v>
      </c>
      <c r="C3" s="18" t="s">
        <v>614</v>
      </c>
      <c r="D3" s="19" t="s">
        <v>616</v>
      </c>
      <c r="E3" s="19" t="s">
        <v>30</v>
      </c>
      <c r="F3" s="19" t="s">
        <v>617</v>
      </c>
      <c r="G3" s="19" t="s">
        <v>28</v>
      </c>
    </row>
    <row r="4" spans="1:27" ht="15.75" customHeight="1">
      <c r="A4" s="19" t="s">
        <v>619</v>
      </c>
      <c r="C4" s="18" t="s">
        <v>620</v>
      </c>
      <c r="D4" s="19" t="s">
        <v>621</v>
      </c>
      <c r="E4" s="19" t="s">
        <v>622</v>
      </c>
      <c r="F4" s="19" t="s">
        <v>624</v>
      </c>
      <c r="G4" s="19" t="s">
        <v>28</v>
      </c>
    </row>
    <row r="5" spans="1:27" ht="15.75" customHeight="1">
      <c r="A5" s="19" t="s">
        <v>625</v>
      </c>
      <c r="C5" s="18" t="s">
        <v>627</v>
      </c>
      <c r="D5" s="19" t="s">
        <v>629</v>
      </c>
      <c r="E5" s="19" t="s">
        <v>120</v>
      </c>
      <c r="F5" s="19" t="s">
        <v>630</v>
      </c>
      <c r="G5" s="19" t="s">
        <v>28</v>
      </c>
    </row>
    <row r="6" spans="1:27" ht="15.75" customHeight="1">
      <c r="A6" s="19" t="s">
        <v>632</v>
      </c>
      <c r="C6" s="18" t="s">
        <v>634</v>
      </c>
      <c r="D6" s="19" t="s">
        <v>635</v>
      </c>
      <c r="E6" s="19" t="s">
        <v>267</v>
      </c>
      <c r="F6" s="19" t="s">
        <v>636</v>
      </c>
      <c r="G6" s="19" t="s">
        <v>28</v>
      </c>
    </row>
    <row r="7" spans="1:27" ht="15.75" customHeight="1">
      <c r="A7" s="19" t="s">
        <v>637</v>
      </c>
      <c r="C7" s="18" t="s">
        <v>638</v>
      </c>
      <c r="D7" s="19" t="s">
        <v>639</v>
      </c>
      <c r="E7" s="19" t="s">
        <v>640</v>
      </c>
      <c r="F7" s="19" t="s">
        <v>641</v>
      </c>
      <c r="G7" s="19" t="s">
        <v>642</v>
      </c>
    </row>
    <row r="8" spans="1:27" ht="15.75" customHeight="1">
      <c r="A8" s="19" t="s">
        <v>643</v>
      </c>
      <c r="C8" s="18" t="s">
        <v>644</v>
      </c>
      <c r="D8" s="19" t="s">
        <v>645</v>
      </c>
      <c r="E8" s="19" t="s">
        <v>640</v>
      </c>
      <c r="F8" s="19" t="s">
        <v>646</v>
      </c>
      <c r="G8" s="19" t="s">
        <v>642</v>
      </c>
    </row>
    <row r="9" spans="1:27" ht="15.75" customHeight="1">
      <c r="A9" s="19" t="s">
        <v>647</v>
      </c>
      <c r="C9" s="18" t="s">
        <v>648</v>
      </c>
      <c r="E9" s="19" t="s">
        <v>649</v>
      </c>
      <c r="F9" s="19" t="s">
        <v>650</v>
      </c>
      <c r="G9" s="19"/>
    </row>
    <row r="10" spans="1:27" ht="15.75" customHeight="1">
      <c r="A10" s="19" t="s">
        <v>651</v>
      </c>
      <c r="C10" s="18" t="s">
        <v>652</v>
      </c>
      <c r="F10" s="19" t="s">
        <v>653</v>
      </c>
      <c r="G10" s="19" t="s">
        <v>653</v>
      </c>
    </row>
    <row r="11" spans="1:27" ht="15.75" customHeight="1">
      <c r="A11" s="19" t="s">
        <v>654</v>
      </c>
      <c r="C11" s="18" t="s">
        <v>655</v>
      </c>
      <c r="F11" s="19" t="s">
        <v>653</v>
      </c>
      <c r="G11" s="19" t="s">
        <v>653</v>
      </c>
    </row>
    <row r="12" spans="1:27" ht="15.75" customHeight="1">
      <c r="A12" s="19" t="s">
        <v>656</v>
      </c>
      <c r="C12" s="18" t="s">
        <v>657</v>
      </c>
      <c r="D12" s="19" t="s">
        <v>658</v>
      </c>
      <c r="E12" s="19" t="s">
        <v>659</v>
      </c>
      <c r="F12" s="19" t="s">
        <v>660</v>
      </c>
      <c r="G12" s="19" t="s">
        <v>642</v>
      </c>
    </row>
    <row r="13" spans="1:27" ht="15.75" customHeight="1">
      <c r="A13" s="19" t="s">
        <v>661</v>
      </c>
      <c r="C13" s="18" t="s">
        <v>662</v>
      </c>
      <c r="D13" s="19" t="s">
        <v>663</v>
      </c>
      <c r="E13" s="19" t="s">
        <v>664</v>
      </c>
      <c r="F13" s="19" t="s">
        <v>665</v>
      </c>
      <c r="G13" s="19" t="s">
        <v>28</v>
      </c>
      <c r="H13" s="59" t="s">
        <v>304</v>
      </c>
    </row>
    <row r="14" spans="1:27" ht="15.75" customHeight="1">
      <c r="A14" s="19" t="s">
        <v>666</v>
      </c>
      <c r="C14" s="18" t="s">
        <v>667</v>
      </c>
      <c r="D14" s="19" t="s">
        <v>668</v>
      </c>
      <c r="E14" s="19" t="s">
        <v>669</v>
      </c>
      <c r="F14" s="19" t="s">
        <v>670</v>
      </c>
      <c r="G14" s="19" t="s">
        <v>28</v>
      </c>
    </row>
    <row r="15" spans="1:27" ht="15.75" customHeight="1">
      <c r="D15" s="19" t="s">
        <v>671</v>
      </c>
      <c r="E15" s="19" t="s">
        <v>672</v>
      </c>
      <c r="F15" s="58" t="s">
        <v>673</v>
      </c>
      <c r="G15" s="58" t="s">
        <v>28</v>
      </c>
    </row>
    <row r="16" spans="1:27" ht="15.75" customHeight="1">
      <c r="A16" s="19" t="s">
        <v>674</v>
      </c>
      <c r="C16" s="18" t="s">
        <v>675</v>
      </c>
      <c r="F16" s="19" t="s">
        <v>676</v>
      </c>
      <c r="G16" s="19" t="s">
        <v>28</v>
      </c>
    </row>
    <row r="17" spans="1:8" ht="15.75" customHeight="1">
      <c r="A17" s="19" t="s">
        <v>677</v>
      </c>
      <c r="C17" s="18" t="s">
        <v>678</v>
      </c>
      <c r="H17" s="19" t="s">
        <v>679</v>
      </c>
    </row>
    <row r="18" spans="1:8" ht="15.75" customHeight="1">
      <c r="A18" s="19" t="s">
        <v>680</v>
      </c>
      <c r="C18" s="18" t="s">
        <v>681</v>
      </c>
      <c r="D18" s="19" t="s">
        <v>682</v>
      </c>
      <c r="E18" s="19"/>
      <c r="F18" s="19" t="s">
        <v>683</v>
      </c>
      <c r="G18" s="19" t="s">
        <v>28</v>
      </c>
    </row>
    <row r="19" spans="1:8" ht="15.75" customHeight="1">
      <c r="A19" s="19" t="s">
        <v>684</v>
      </c>
      <c r="D19" s="19" t="s">
        <v>685</v>
      </c>
      <c r="E19" s="19" t="s">
        <v>686</v>
      </c>
    </row>
  </sheetData>
  <hyperlinks>
    <hyperlink ref="C3" r:id="rId1"/>
    <hyperlink ref="C4" r:id="rId2"/>
    <hyperlink ref="C5" r:id="rId3"/>
    <hyperlink ref="C6" r:id="rId4"/>
    <hyperlink ref="C7" r:id="rId5"/>
    <hyperlink ref="C8" r:id="rId6"/>
    <hyperlink ref="C9" r:id="rId7"/>
    <hyperlink ref="C10" r:id="rId8"/>
    <hyperlink ref="C11" r:id="rId9"/>
    <hyperlink ref="C12" r:id="rId10"/>
    <hyperlink ref="C13" r:id="rId11"/>
    <hyperlink ref="C14" r:id="rId12"/>
    <hyperlink ref="C16" r:id="rId13"/>
    <hyperlink ref="C17" r:id="rId14"/>
    <hyperlink ref="C18" r:id="rId15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42.28515625" customWidth="1"/>
    <col min="2" max="2" width="34.42578125" customWidth="1"/>
    <col min="3" max="3" width="28" customWidth="1"/>
  </cols>
  <sheetData>
    <row r="1" spans="1:26" ht="15.75" customHeight="1">
      <c r="A1" s="54" t="s">
        <v>609</v>
      </c>
      <c r="B1" s="56"/>
      <c r="C1" s="54" t="s">
        <v>19</v>
      </c>
      <c r="D1" s="54" t="s">
        <v>21</v>
      </c>
      <c r="E1" s="54" t="s">
        <v>23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3" spans="1:26" ht="15.75" customHeight="1">
      <c r="A3" s="19" t="s">
        <v>615</v>
      </c>
    </row>
    <row r="4" spans="1:26" ht="15.75" customHeight="1">
      <c r="A4" s="18" t="s">
        <v>618</v>
      </c>
    </row>
    <row r="5" spans="1:26" ht="15.75" customHeight="1">
      <c r="A5" s="19" t="s">
        <v>623</v>
      </c>
    </row>
    <row r="7" spans="1:26" ht="15.75" customHeight="1">
      <c r="A7" s="19" t="s">
        <v>626</v>
      </c>
      <c r="B7" s="18" t="s">
        <v>628</v>
      </c>
      <c r="C7" s="19" t="s">
        <v>631</v>
      </c>
      <c r="D7" s="58" t="s">
        <v>633</v>
      </c>
    </row>
    <row r="9" spans="1:26">
      <c r="A9" s="16" t="str">
        <f>HYPERLINK("http://www.mla.mb.ca/","Manitoba Library Association")</f>
        <v>Manitoba Library Association</v>
      </c>
    </row>
    <row r="10" spans="1:26">
      <c r="A10" s="27"/>
    </row>
    <row r="11" spans="1:26">
      <c r="A11" s="16" t="str">
        <f>HYPERLINK("http://www.gov.mb.ca/chc/pls/","Manitoba Public Library Services Branch")</f>
        <v>Manitoba Public Library Services Branch</v>
      </c>
    </row>
    <row r="12" spans="1:26">
      <c r="A12" s="27"/>
    </row>
    <row r="13" spans="1:26">
      <c r="A13" s="27"/>
    </row>
    <row r="14" spans="1:26">
      <c r="A14" s="27"/>
    </row>
    <row r="15" spans="1:26">
      <c r="A15" s="47" t="str">
        <f>HYPERLINK("http://malt.mb.ca/","Manitoba Association of Library Technicians")</f>
        <v>Manitoba Association of Library Technicians</v>
      </c>
    </row>
    <row r="16" spans="1:26">
      <c r="A16" s="27"/>
    </row>
    <row r="17" spans="1:4">
      <c r="A17" s="27"/>
    </row>
    <row r="18" spans="1:4">
      <c r="A18" s="27"/>
    </row>
    <row r="19" spans="1:4">
      <c r="A19" s="16" t="str">
        <f>HYPERLINK("http://www.mlta.ca/","Manitoba Library Trustees Association")</f>
        <v>Manitoba Library Trustees Association</v>
      </c>
    </row>
    <row r="20" spans="1:4">
      <c r="A20" s="27"/>
    </row>
    <row r="21" spans="1:4">
      <c r="A21" s="16" t="str">
        <f>HYPERLINK("http://manitobaschoollibraries.ca/","Manitoba School Libraries Association")</f>
        <v>Manitoba School Libraries Association</v>
      </c>
    </row>
    <row r="22" spans="1:4">
      <c r="A22" s="27"/>
    </row>
    <row r="23" spans="1:4">
      <c r="A23" s="16" t="str">
        <f>HYPERLINK("http://www.mlcinc.mb.ca/","Manitoba Library Consortium")</f>
        <v>Manitoba Library Consortium</v>
      </c>
    </row>
    <row r="24" spans="1:4">
      <c r="A24" s="27"/>
    </row>
    <row r="25" spans="1:4">
      <c r="A25" s="27"/>
    </row>
    <row r="26" spans="1:4">
      <c r="A26" s="27"/>
    </row>
    <row r="27" spans="1:4" ht="15">
      <c r="A27" s="16" t="str">
        <f>HYPERLINK("http://mahip.chla-absc.ca/","Manitoba Association of Health Information Providers")</f>
        <v>Manitoba Association of Health Information Providers</v>
      </c>
    </row>
    <row r="29" spans="1:4" ht="12.75">
      <c r="A29" s="19" t="s">
        <v>690</v>
      </c>
      <c r="C29" s="19" t="s">
        <v>691</v>
      </c>
      <c r="D29" s="19" t="s">
        <v>692</v>
      </c>
    </row>
  </sheetData>
  <hyperlinks>
    <hyperlink ref="A4" r:id="rId1"/>
    <hyperlink ref="B7" r:id="rId2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61.140625" customWidth="1"/>
    <col min="2" max="2" width="33.7109375" customWidth="1"/>
    <col min="3" max="3" width="25.5703125" customWidth="1"/>
    <col min="4" max="4" width="33.140625" customWidth="1"/>
    <col min="5" max="5" width="24.28515625" customWidth="1"/>
  </cols>
  <sheetData>
    <row r="1" spans="1:27" ht="15.75" customHeight="1">
      <c r="A1" s="64" t="s">
        <v>18</v>
      </c>
      <c r="B1" s="64" t="s">
        <v>20</v>
      </c>
      <c r="C1" s="64" t="s">
        <v>19</v>
      </c>
      <c r="D1" s="64" t="s">
        <v>21</v>
      </c>
      <c r="E1" s="64" t="s">
        <v>22</v>
      </c>
      <c r="F1" s="64" t="s">
        <v>23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</row>
    <row r="2" spans="1:27" ht="15.75" customHeight="1">
      <c r="A2" s="66" t="str">
        <f>HYPERLINK("http://www.abqla.qc.ca/","L'association des bibliothecaires du Quebec/ Quebec Library Association")</f>
        <v>L'association des bibliothecaires du Quebec/ Quebec Library Association</v>
      </c>
      <c r="B2" s="18" t="s">
        <v>710</v>
      </c>
      <c r="C2" s="19" t="s">
        <v>711</v>
      </c>
      <c r="D2" s="19" t="s">
        <v>712</v>
      </c>
      <c r="E2" s="19" t="s">
        <v>28</v>
      </c>
    </row>
    <row r="3" spans="1:27">
      <c r="A3" s="44" t="str">
        <f>HYPERLINK("http://cepn-fnec.com/","Conseil en Éducation des Premières Nations")</f>
        <v>Conseil en Éducation des Premières Nations</v>
      </c>
      <c r="B3" s="18" t="s">
        <v>713</v>
      </c>
      <c r="C3" s="19" t="s">
        <v>714</v>
      </c>
      <c r="D3" s="19" t="s">
        <v>715</v>
      </c>
      <c r="E3" s="19" t="s">
        <v>28</v>
      </c>
    </row>
    <row r="4" spans="1:27" ht="15.75" customHeight="1">
      <c r="A4" s="67" t="str">
        <f>HYPERLINK("http://www.kativik.qc.ca/","Commission scolaire Kativik/ Kativik School Board")</f>
        <v>Commission scolaire Kativik/ Kativik School Board</v>
      </c>
      <c r="B4" s="18" t="s">
        <v>716</v>
      </c>
      <c r="C4" s="19" t="s">
        <v>717</v>
      </c>
      <c r="D4" s="19" t="s">
        <v>718</v>
      </c>
      <c r="E4" s="19" t="s">
        <v>28</v>
      </c>
    </row>
    <row r="5" spans="1:27">
      <c r="A5" s="44" t="str">
        <f>HYPERLINK("http://www.innueducation.ca/","Innu School Board")</f>
        <v>Innu School Board</v>
      </c>
      <c r="B5" s="18" t="s">
        <v>719</v>
      </c>
      <c r="C5" s="19" t="s">
        <v>720</v>
      </c>
      <c r="D5" s="67" t="s">
        <v>721</v>
      </c>
      <c r="E5" s="67" t="s">
        <v>28</v>
      </c>
    </row>
    <row r="6" spans="1:27">
      <c r="A6" s="44" t="str">
        <f>HYPERLINK("https://cbpq.qc.ca/","Corporation des bibliotecaires professionels du Quebec")</f>
        <v>Corporation des bibliotecaires professionels du Quebec</v>
      </c>
      <c r="B6" s="18" t="s">
        <v>723</v>
      </c>
      <c r="C6" s="67" t="s">
        <v>724</v>
      </c>
      <c r="D6" s="19" t="s">
        <v>725</v>
      </c>
      <c r="E6" s="19" t="s">
        <v>28</v>
      </c>
    </row>
    <row r="7" spans="1:27">
      <c r="A7" s="44" t="str">
        <f>HYPERLINK("http://www.ambe.ca/","Ahkwesáhsne Mohawk Board of Education")</f>
        <v>Ahkwesáhsne Mohawk Board of Education</v>
      </c>
      <c r="B7" s="18" t="s">
        <v>726</v>
      </c>
      <c r="C7" s="19" t="s">
        <v>727</v>
      </c>
      <c r="D7" s="19" t="s">
        <v>728</v>
      </c>
      <c r="E7" s="19" t="s">
        <v>28</v>
      </c>
    </row>
    <row r="8" spans="1:27">
      <c r="A8" s="68" t="str">
        <f>HYPERLINK("http://www.listuguj.ca/directorates/listuguj-education-directorate/","Listuguj Education Directorate")</f>
        <v>Listuguj Education Directorate</v>
      </c>
      <c r="B8" s="18" t="s">
        <v>729</v>
      </c>
      <c r="C8" s="19" t="s">
        <v>730</v>
      </c>
      <c r="D8" s="67" t="s">
        <v>731</v>
      </c>
      <c r="E8" s="67" t="s">
        <v>28</v>
      </c>
    </row>
    <row r="9" spans="1:27">
      <c r="A9" s="44" t="str">
        <f>HYPERLINK("http://www.csbsaes.ca/","Sabtuan Adult Education Services")</f>
        <v>Sabtuan Adult Education Services</v>
      </c>
      <c r="B9" s="18" t="s">
        <v>732</v>
      </c>
      <c r="C9" s="19" t="s">
        <v>733</v>
      </c>
      <c r="D9" s="67" t="s">
        <v>734</v>
      </c>
      <c r="E9" s="67" t="s">
        <v>28</v>
      </c>
    </row>
    <row r="10" spans="1:27">
      <c r="A10" s="44" t="str">
        <f>HYPERLINK("http://www.creehealth.org/","Cree Board of Health and Social Services - James Bay")</f>
        <v>Cree Board of Health and Social Services - James Bay</v>
      </c>
      <c r="B10" s="23" t="s">
        <v>735</v>
      </c>
      <c r="C10" s="19" t="s">
        <v>736</v>
      </c>
      <c r="D10" s="43"/>
      <c r="E10" s="19" t="s">
        <v>136</v>
      </c>
    </row>
    <row r="11" spans="1:27">
      <c r="A11" s="44" t="str">
        <f>HYPERLINK("http://kzadmin.com/ContactKZES.aspx","Kitigan Zibi Anishinabeg - Education Sector")</f>
        <v>Kitigan Zibi Anishinabeg - Education Sector</v>
      </c>
      <c r="B11" s="18" t="s">
        <v>737</v>
      </c>
      <c r="C11" s="67" t="s">
        <v>738</v>
      </c>
      <c r="D11" s="19" t="s">
        <v>739</v>
      </c>
      <c r="E11" s="19" t="s">
        <v>28</v>
      </c>
    </row>
    <row r="12" spans="1:27" ht="15.75" customHeight="1">
      <c r="A12" s="69" t="str">
        <f>HYPERLINK("http://kec.qc.com/","Kahnawake Education Centre")</f>
        <v>Kahnawake Education Centre</v>
      </c>
      <c r="B12" s="18" t="s">
        <v>740</v>
      </c>
      <c r="C12" s="19" t="s">
        <v>741</v>
      </c>
      <c r="D12" s="70" t="s">
        <v>742</v>
      </c>
      <c r="E12" s="70" t="s">
        <v>28</v>
      </c>
    </row>
    <row r="13" spans="1:27" ht="15.75" customHeight="1">
      <c r="A13" s="19" t="s">
        <v>743</v>
      </c>
      <c r="B13" s="18" t="s">
        <v>744</v>
      </c>
      <c r="C13" s="19" t="s">
        <v>745</v>
      </c>
      <c r="D13" s="67" t="s">
        <v>746</v>
      </c>
      <c r="E13" s="67" t="s">
        <v>28</v>
      </c>
    </row>
    <row r="14" spans="1:27" ht="15.75" customHeight="1">
      <c r="A14" s="19" t="s">
        <v>747</v>
      </c>
      <c r="C14" s="19" t="s">
        <v>748</v>
      </c>
      <c r="D14" s="19" t="s">
        <v>749</v>
      </c>
      <c r="E14" s="19" t="s">
        <v>750</v>
      </c>
    </row>
  </sheetData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32.85546875" customWidth="1"/>
  </cols>
  <sheetData>
    <row r="1" spans="1:28" ht="15">
      <c r="A1" s="71" t="s">
        <v>11</v>
      </c>
      <c r="B1" s="72" t="s">
        <v>20</v>
      </c>
      <c r="C1" s="73" t="s">
        <v>19</v>
      </c>
      <c r="D1" s="73" t="s">
        <v>24</v>
      </c>
      <c r="E1" s="73" t="s">
        <v>21</v>
      </c>
      <c r="F1" s="73" t="s">
        <v>751</v>
      </c>
      <c r="G1" s="74" t="s">
        <v>23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</row>
    <row r="3" spans="1:28" ht="15">
      <c r="A3" s="16" t="str">
        <f>HYPERLINK("http://www.apla.ca/","Atlantic Provinces Library Association")</f>
        <v>Atlantic Provinces Library Association</v>
      </c>
    </row>
    <row r="5" spans="1:28" ht="15">
      <c r="A5" s="16" t="str">
        <f>HYPERLINK("http://library.nshealth.ca/friendly.php?s=MHLA","Maritimes Health Libraries Association")</f>
        <v>Maritimes Health Libraries Association</v>
      </c>
    </row>
    <row r="7" spans="1:28" ht="12.75">
      <c r="A7" s="51" t="s">
        <v>605</v>
      </c>
      <c r="B7" s="76" t="s">
        <v>752</v>
      </c>
      <c r="C7" s="76"/>
      <c r="H7" s="77" t="s">
        <v>753</v>
      </c>
    </row>
    <row r="9" spans="1:28" ht="18.75" customHeight="1">
      <c r="A9" s="19" t="s">
        <v>754</v>
      </c>
      <c r="C9" s="19" t="s">
        <v>755</v>
      </c>
      <c r="E9" s="19" t="s">
        <v>756</v>
      </c>
      <c r="F9" s="19" t="s">
        <v>750</v>
      </c>
    </row>
  </sheetData>
  <conditionalFormatting sqref="C1:F1">
    <cfRule type="notContainsBlanks" dxfId="1" priority="1">
      <formula>LEN(TRIM(C1))&gt;0</formula>
    </cfRule>
  </conditionalFormatting>
  <hyperlinks>
    <hyperlink ref="B7" r:id="rId1"/>
    <hyperlink ref="H7" r:id="rId2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31.140625" customWidth="1"/>
    <col min="2" max="2" width="38.7109375" customWidth="1"/>
    <col min="3" max="3" width="27.28515625" customWidth="1"/>
    <col min="4" max="4" width="21.85546875" customWidth="1"/>
    <col min="5" max="5" width="16.42578125" customWidth="1"/>
  </cols>
  <sheetData>
    <row r="1" spans="1:27" ht="15.75" customHeight="1">
      <c r="A1" s="78" t="s">
        <v>18</v>
      </c>
      <c r="B1" s="78" t="s">
        <v>20</v>
      </c>
      <c r="C1" s="78" t="s">
        <v>19</v>
      </c>
      <c r="D1" s="78" t="s">
        <v>21</v>
      </c>
      <c r="E1" s="78" t="s">
        <v>22</v>
      </c>
      <c r="F1" s="78" t="s">
        <v>23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spans="1:27">
      <c r="A2" s="44" t="str">
        <f>HYPERLINK("http://fneii.ca/","First Nation Education Initiative INC")</f>
        <v>First Nation Education Initiative INC</v>
      </c>
      <c r="B2" s="18" t="s">
        <v>757</v>
      </c>
      <c r="C2" s="80" t="s">
        <v>758</v>
      </c>
      <c r="D2" s="19" t="s">
        <v>759</v>
      </c>
      <c r="E2" s="19" t="s">
        <v>28</v>
      </c>
    </row>
    <row r="3" spans="1:27">
      <c r="A3" s="44" t="str">
        <f>HYPERLINK("http://www.unb.ca/fredericton/education/mmi/","UNB Mi'kmaq Wolastoqey Centre")</f>
        <v>UNB Mi'kmaq Wolastoqey Centre</v>
      </c>
      <c r="B3" s="18" t="s">
        <v>760</v>
      </c>
      <c r="C3" s="19" t="s">
        <v>761</v>
      </c>
      <c r="D3" s="19" t="s">
        <v>762</v>
      </c>
      <c r="E3" s="19" t="s">
        <v>28</v>
      </c>
      <c r="F3" s="19"/>
      <c r="H3" s="19"/>
    </row>
    <row r="4" spans="1:27">
      <c r="A4" s="44" t="str">
        <f>HYPERLINK("http://www.aplnb-abpnb.ca/","Association of Professional Librarians of New Brunswick")</f>
        <v>Association of Professional Librarians of New Brunswick</v>
      </c>
      <c r="B4" s="18" t="s">
        <v>763</v>
      </c>
      <c r="C4" s="19" t="s">
        <v>764</v>
      </c>
      <c r="F4" s="19"/>
      <c r="H4" s="19"/>
    </row>
    <row r="5" spans="1:27">
      <c r="A5" s="44" t="str">
        <f>HYPERLINK("http://wp.stu.ca/aboriginaleducation/portfolio/wabanaki-resource-centre/","Saint Thomas University Wabanaki Resource Centre")</f>
        <v>Saint Thomas University Wabanaki Resource Centre</v>
      </c>
      <c r="B5" s="18" t="s">
        <v>765</v>
      </c>
      <c r="C5" s="19" t="s">
        <v>766</v>
      </c>
      <c r="D5" s="67" t="s">
        <v>767</v>
      </c>
      <c r="E5" s="67" t="s">
        <v>28</v>
      </c>
      <c r="H5" s="19"/>
    </row>
    <row r="6" spans="1:27">
      <c r="A6" s="44" t="str">
        <f>HYPERLINK("http://www.tnegi.org/","Three Nations Education Group Inc")</f>
        <v>Three Nations Education Group Inc</v>
      </c>
      <c r="B6" s="18" t="s">
        <v>768</v>
      </c>
      <c r="C6" s="19" t="s">
        <v>769</v>
      </c>
      <c r="D6" s="43" t="s">
        <v>770</v>
      </c>
      <c r="E6" s="19" t="s">
        <v>28</v>
      </c>
      <c r="F6" s="19"/>
      <c r="H6" s="81"/>
    </row>
    <row r="7" spans="1:27" ht="15.75" customHeight="1">
      <c r="A7" s="19" t="s">
        <v>771</v>
      </c>
      <c r="B7" s="18" t="s">
        <v>772</v>
      </c>
      <c r="C7" s="19" t="s">
        <v>773</v>
      </c>
      <c r="D7" s="19" t="s">
        <v>774</v>
      </c>
      <c r="E7" s="19" t="s">
        <v>28</v>
      </c>
    </row>
    <row r="8" spans="1:27" ht="15.75" customHeight="1">
      <c r="A8" s="19"/>
      <c r="C8" s="19"/>
      <c r="H8" s="82"/>
    </row>
    <row r="9" spans="1:27" ht="15.75" customHeight="1">
      <c r="A9" s="19"/>
      <c r="C9" s="19"/>
    </row>
  </sheetData>
  <hyperlinks>
    <hyperlink ref="B2" r:id="rId1"/>
    <hyperlink ref="B3" r:id="rId2"/>
    <hyperlink ref="B4" r:id="rId3"/>
    <hyperlink ref="B5" r:id="rId4"/>
    <hyperlink ref="B6" r:id="rId5"/>
    <hyperlink ref="B7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Master</vt:lpstr>
      <vt:lpstr>BC</vt:lpstr>
      <vt:lpstr>lberta</vt:lpstr>
      <vt:lpstr>Sask</vt:lpstr>
      <vt:lpstr>Ontario</vt:lpstr>
      <vt:lpstr>Manitoba</vt:lpstr>
      <vt:lpstr>Quebec</vt:lpstr>
      <vt:lpstr>Atlantic Provinces</vt:lpstr>
      <vt:lpstr>New Brunswick</vt:lpstr>
      <vt:lpstr>NovaScotia</vt:lpstr>
      <vt:lpstr>Regional</vt:lpstr>
      <vt:lpstr>NewfoundlandLabrador</vt:lpstr>
      <vt:lpstr>PEI</vt:lpstr>
      <vt:lpstr>Nunavut</vt:lpstr>
      <vt:lpstr>Yukon</vt:lpstr>
      <vt:lpstr>NWT</vt:lpstr>
      <vt:lpstr>National</vt:lpstr>
      <vt:lpstr>Other Groups working with Indig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Callison</dc:creator>
  <cp:lastModifiedBy>calliscl</cp:lastModifiedBy>
  <dcterms:created xsi:type="dcterms:W3CDTF">2017-04-01T13:20:51Z</dcterms:created>
  <dcterms:modified xsi:type="dcterms:W3CDTF">2017-04-01T13:20:51Z</dcterms:modified>
</cp:coreProperties>
</file>